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ristian\Desktop\LAS 3 CLAVES PARA LA GESTIÓN DEL RIESGO\"/>
    </mc:Choice>
  </mc:AlternateContent>
  <xr:revisionPtr revIDLastSave="0" documentId="13_ncr:1_{18815475-9E78-40FA-88E4-9EA21427D6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angulo de Riesgo - FOREX" sheetId="12" r:id="rId1"/>
    <sheet name="Triangulo de Riesgo - ACCIONES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3" l="1"/>
  <c r="R10" i="13" s="1"/>
  <c r="N18" i="13"/>
  <c r="G18" i="13"/>
  <c r="I40" i="12"/>
  <c r="U26" i="12"/>
  <c r="R7" i="13" l="1"/>
  <c r="R13" i="13"/>
  <c r="N18" i="12"/>
  <c r="G18" i="12"/>
  <c r="T5" i="12"/>
  <c r="U5" i="12" s="1"/>
  <c r="T6" i="12" s="1"/>
  <c r="U6" i="12" s="1"/>
  <c r="T7" i="12" s="1"/>
  <c r="U7" i="12" s="1"/>
  <c r="T8" i="12" s="1"/>
  <c r="U8" i="12" s="1"/>
  <c r="T9" i="12" s="1"/>
  <c r="U9" i="12" s="1"/>
  <c r="T10" i="12" s="1"/>
  <c r="U10" i="12" s="1"/>
  <c r="T11" i="12" s="1"/>
  <c r="U11" i="12" s="1"/>
  <c r="T12" i="12" s="1"/>
  <c r="U12" i="12" s="1"/>
  <c r="T13" i="12" s="1"/>
  <c r="U13" i="12" s="1"/>
  <c r="T14" i="12" s="1"/>
  <c r="U14" i="12" s="1"/>
  <c r="T15" i="12" s="1"/>
  <c r="U15" i="12" s="1"/>
  <c r="T16" i="12" s="1"/>
  <c r="U16" i="12" s="1"/>
  <c r="T17" i="12" s="1"/>
  <c r="U17" i="12" s="1"/>
  <c r="T18" i="12" s="1"/>
  <c r="U18" i="12" s="1"/>
  <c r="T19" i="12" s="1"/>
  <c r="U19" i="12" s="1"/>
  <c r="T20" i="12" s="1"/>
  <c r="U20" i="12" s="1"/>
  <c r="T21" i="12" s="1"/>
  <c r="U21" i="12" s="1"/>
  <c r="T22" i="12" s="1"/>
  <c r="U22" i="12" s="1"/>
  <c r="T23" i="12" s="1"/>
  <c r="U23" i="12" s="1"/>
  <c r="T24" i="12" s="1"/>
  <c r="U2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</author>
  </authors>
  <commentList>
    <comment ref="T7" authorId="0" shapeId="0" xr:uid="{4ABFBB97-9139-46F6-9D1F-920A8DD93F30}">
      <text>
        <r>
          <rPr>
            <sz val="9"/>
            <color indexed="81"/>
            <rFont val="Tahoma"/>
            <family val="2"/>
          </rPr>
          <t xml:space="preserve">PONGA $0 SI DESEA QUE SE HAGA EL CALCULO DEL TAMAÑO DE LA POSICION SIN CONSIDERAR LA COMISION.
PONGA UN NUMERO MAYOR A $0 PARA QUE SE CALCULE EL TAMAÑO DE LA POSICION INCLUYENDO LA COMISIÓN.
</t>
        </r>
      </text>
    </comment>
  </commentList>
</comments>
</file>

<file path=xl/sharedStrings.xml><?xml version="1.0" encoding="utf-8"?>
<sst xmlns="http://schemas.openxmlformats.org/spreadsheetml/2006/main" count="47" uniqueCount="24">
  <si>
    <t>% RIESGO</t>
  </si>
  <si>
    <t>MONTO RIESGO</t>
  </si>
  <si>
    <t>LOTE</t>
  </si>
  <si>
    <t>P. ENTRADA</t>
  </si>
  <si>
    <t>P. STOP LOSS</t>
  </si>
  <si>
    <t>DISTANCIA S.L</t>
  </si>
  <si>
    <t>RIESGO UNITARIO</t>
  </si>
  <si>
    <t>CAPITAL NECESARIO</t>
  </si>
  <si>
    <t>CAPITAL</t>
  </si>
  <si>
    <t>N°</t>
  </si>
  <si>
    <t>Capital Inicial</t>
  </si>
  <si>
    <t>Resultado</t>
  </si>
  <si>
    <t>TP</t>
  </si>
  <si>
    <t>SL</t>
  </si>
  <si>
    <t>% Riesgo</t>
  </si>
  <si>
    <t>Ratio B/R</t>
  </si>
  <si>
    <t>Equity</t>
  </si>
  <si>
    <t>ROI</t>
  </si>
  <si>
    <t>TOTAL ACCIONES</t>
  </si>
  <si>
    <t>RECUPERO</t>
  </si>
  <si>
    <t>PÉRDIDA ASUMIDA</t>
  </si>
  <si>
    <t>COMISIONES</t>
  </si>
  <si>
    <t>RIESGO MÁXIMO</t>
  </si>
  <si>
    <t>https://youtu.be/Jj-VsWgKr1A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</si>
</sst>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$-240A]\ #,##0"/>
    <numFmt numFmtId="165" formatCode="0.0%"/>
    <numFmt numFmtId="166" formatCode="[$$-240A]\ #,##0.0"/>
    <numFmt numFmtId="167" formatCode="0.0000"/>
    <numFmt numFmtId="168" formatCode="0.0"/>
    <numFmt numFmtId="169" formatCode="_-[$$-409]* #,##0.0_ ;_-[$$-409]* \-#,##0.0\ ;_-[$$-409]* &quot;-&quot;??_ ;_-@_ "/>
    <numFmt numFmtId="170" formatCode="_-[$$-409]* #,##0_ ;_-[$$-409]* \-#,##0\ ;_-[$$-409]* &quot;-&quot;??_ ;_-@_ "/>
    <numFmt numFmtId="171" formatCode="_-[$$-409]* #,##0.00_ ;_-[$$-409]* \-#,##0.00\ ;_-[$$-409]* &quot;-&quot;??_ ;_-@_ "/>
  </numFmts>
  <fonts count="21" x14ac:knownFonts="1">
    <font>
      <sz val="11"/>
      <color rgb="FF000000"/>
      <name val="Calibri"/>
    </font>
    <font>
      <u/>
      <sz val="11"/>
      <color theme="10"/>
      <name val="Calibri"/>
    </font>
    <font>
      <b/>
      <sz val="11"/>
      <color theme="0"/>
      <name val="Calibri"/>
      <family val="2"/>
    </font>
    <font>
      <b/>
      <sz val="26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2"/>
      <color rgb="FF202124"/>
      <name val="Arial"/>
      <family val="2"/>
    </font>
    <font>
      <b/>
      <sz val="14"/>
      <color theme="0"/>
      <name val="Calibri"/>
      <family val="2"/>
    </font>
    <font>
      <b/>
      <sz val="14"/>
      <name val="Calibri"/>
      <family val="2"/>
    </font>
    <font>
      <sz val="14"/>
      <color theme="0"/>
      <name val="Calibri"/>
      <family val="2"/>
    </font>
    <font>
      <sz val="14"/>
      <color rgb="FF000000"/>
      <name val="Calibri"/>
      <family val="2"/>
    </font>
    <font>
      <sz val="11"/>
      <color rgb="FFFF0000"/>
      <name val="Calibri"/>
      <family val="2"/>
    </font>
    <font>
      <sz val="8"/>
      <color rgb="FF000000"/>
      <name val="Segoe UI"/>
      <family val="2"/>
    </font>
    <font>
      <b/>
      <u/>
      <sz val="12"/>
      <color theme="10"/>
      <name val="Calibri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03F1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58">
    <xf numFmtId="0" fontId="0" fillId="0" borderId="0" xfId="0" applyFont="1" applyAlignment="1"/>
    <xf numFmtId="0" fontId="3" fillId="6" borderId="1" xfId="0" applyNumberFormat="1" applyFont="1" applyFill="1" applyBorder="1" applyAlignment="1" applyProtection="1">
      <alignment horizontal="center" vertical="center"/>
      <protection locked="0"/>
    </xf>
    <xf numFmtId="167" fontId="3" fillId="8" borderId="1" xfId="0" applyNumberFormat="1" applyFont="1" applyFill="1" applyBorder="1" applyAlignment="1" applyProtection="1">
      <alignment horizontal="center" vertical="center"/>
      <protection locked="0"/>
    </xf>
    <xf numFmtId="168" fontId="3" fillId="7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 applyProtection="1">
      <alignment horizontal="center" vertical="center"/>
      <protection locked="0"/>
    </xf>
    <xf numFmtId="166" fontId="5" fillId="7" borderId="1" xfId="0" applyNumberFormat="1" applyFont="1" applyFill="1" applyBorder="1" applyAlignment="1" applyProtection="1">
      <alignment horizontal="center" vertical="center"/>
      <protection locked="0"/>
    </xf>
    <xf numFmtId="2" fontId="3" fillId="8" borderId="1" xfId="0" applyNumberFormat="1" applyFont="1" applyFill="1" applyBorder="1" applyAlignment="1" applyProtection="1">
      <alignment horizontal="center" vertical="center"/>
      <protection locked="0"/>
    </xf>
    <xf numFmtId="2" fontId="3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protection hidden="1"/>
    </xf>
    <xf numFmtId="0" fontId="1" fillId="0" borderId="0" xfId="1" applyAlignment="1" applyProtection="1">
      <protection hidden="1"/>
    </xf>
    <xf numFmtId="170" fontId="8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165" fontId="0" fillId="0" borderId="0" xfId="2" applyNumberFormat="1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9" fontId="6" fillId="0" borderId="0" xfId="0" applyNumberFormat="1" applyFont="1" applyBorder="1" applyAlignment="1" applyProtection="1">
      <alignment horizontal="center" vertical="center"/>
      <protection locked="0"/>
    </xf>
    <xf numFmtId="169" fontId="0" fillId="0" borderId="0" xfId="2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10" fillId="9" borderId="5" xfId="0" applyFont="1" applyFill="1" applyBorder="1" applyAlignment="1" applyProtection="1">
      <alignment horizontal="center" vertical="center"/>
      <protection locked="0"/>
    </xf>
    <xf numFmtId="165" fontId="9" fillId="0" borderId="5" xfId="2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70" fontId="2" fillId="0" borderId="0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2" fillId="1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65" fontId="11" fillId="0" borderId="0" xfId="2" applyNumberFormat="1" applyFont="1" applyBorder="1" applyAlignment="1" applyProtection="1">
      <alignment horizontal="center"/>
      <protection hidden="1"/>
    </xf>
    <xf numFmtId="169" fontId="11" fillId="0" borderId="0" xfId="0" applyNumberFormat="1" applyFont="1" applyBorder="1" applyAlignment="1" applyProtection="1">
      <alignment horizontal="center" vertical="center"/>
      <protection hidden="1"/>
    </xf>
    <xf numFmtId="169" fontId="11" fillId="0" borderId="0" xfId="2" applyNumberFormat="1" applyFont="1" applyBorder="1" applyAlignment="1" applyProtection="1">
      <protection hidden="1"/>
    </xf>
    <xf numFmtId="165" fontId="13" fillId="11" borderId="5" xfId="2" applyNumberFormat="1" applyFont="1" applyFill="1" applyBorder="1" applyAlignment="1" applyProtection="1">
      <alignment horizontal="center" vertical="center"/>
      <protection hidden="1"/>
    </xf>
    <xf numFmtId="165" fontId="13" fillId="4" borderId="5" xfId="2" applyNumberFormat="1" applyFont="1" applyFill="1" applyBorder="1" applyAlignment="1" applyProtection="1">
      <alignment horizontal="center" vertical="center"/>
      <protection hidden="1"/>
    </xf>
    <xf numFmtId="165" fontId="15" fillId="0" borderId="0" xfId="2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protection hidden="1"/>
    </xf>
    <xf numFmtId="165" fontId="13" fillId="12" borderId="5" xfId="2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protection hidden="1"/>
    </xf>
    <xf numFmtId="165" fontId="13" fillId="9" borderId="5" xfId="2" applyNumberFormat="1" applyFont="1" applyFill="1" applyBorder="1" applyAlignment="1" applyProtection="1">
      <alignment horizontal="center" vertical="center"/>
      <protection hidden="1"/>
    </xf>
    <xf numFmtId="0" fontId="10" fillId="10" borderId="0" xfId="0" applyFont="1" applyFill="1" applyBorder="1" applyAlignment="1" applyProtection="1">
      <alignment horizontal="center" vertical="center"/>
      <protection hidden="1"/>
    </xf>
    <xf numFmtId="165" fontId="10" fillId="0" borderId="0" xfId="2" applyNumberFormat="1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171" fontId="14" fillId="0" borderId="5" xfId="2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2" fontId="5" fillId="5" borderId="2" xfId="0" applyNumberFormat="1" applyFont="1" applyFill="1" applyBorder="1" applyAlignment="1" applyProtection="1">
      <alignment horizontal="center" vertical="center"/>
      <protection locked="0"/>
    </xf>
    <xf numFmtId="2" fontId="5" fillId="5" borderId="3" xfId="0" applyNumberFormat="1" applyFont="1" applyFill="1" applyBorder="1" applyAlignment="1" applyProtection="1">
      <alignment horizontal="center" vertical="center"/>
      <protection locked="0"/>
    </xf>
    <xf numFmtId="0" fontId="19" fillId="5" borderId="0" xfId="1" applyFont="1" applyFill="1" applyAlignment="1" applyProtection="1">
      <alignment horizontal="center"/>
      <protection hidden="1"/>
    </xf>
    <xf numFmtId="0" fontId="9" fillId="5" borderId="0" xfId="0" applyFont="1" applyFill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Hipervínculo" xfId="1" builtinId="8"/>
    <cellStyle name="Normal" xfId="0" builtinId="0"/>
    <cellStyle name="Porcentaje" xfId="2" builtinId="5"/>
  </cellStyles>
  <dxfs count="8">
    <dxf>
      <font>
        <b val="0"/>
        <i val="0"/>
        <color rgb="FF0070C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0070C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FF"/>
      <color rgb="FF66FFFF"/>
      <color rgb="FFFFD04B"/>
      <color rgb="FFF0FA8E"/>
      <color rgb="FFF9FDD7"/>
      <color rgb="FFCCFF99"/>
      <color rgb="FFFF3300"/>
      <color rgb="FFFF99FF"/>
      <color rgb="FFFF00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L$38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://bit.ly/Matem&#225;ticaDelTradingFx" TargetMode="External"/><Relationship Id="rId7" Type="http://schemas.openxmlformats.org/officeDocument/2006/relationships/hyperlink" Target="https://www.facebook.com/Matem%C3%A1tica-Del-Trading-101588641983792/" TargetMode="External"/><Relationship Id="rId12" Type="http://schemas.openxmlformats.org/officeDocument/2006/relationships/image" Target="../media/image8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7.png"/><Relationship Id="rId5" Type="http://schemas.openxmlformats.org/officeDocument/2006/relationships/hyperlink" Target="https://t.me/MatematicasdelTradingFx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mailto:soporte@matem&#225;ticadeltrading.com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://bit.ly/Matem&#225;ticaDelTradingFx" TargetMode="External"/><Relationship Id="rId7" Type="http://schemas.openxmlformats.org/officeDocument/2006/relationships/hyperlink" Target="https://www.facebook.com/Matem%C3%A1tica-Del-Trading-101588641983792/" TargetMode="External"/><Relationship Id="rId12" Type="http://schemas.openxmlformats.org/officeDocument/2006/relationships/image" Target="../media/image8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7.png"/><Relationship Id="rId5" Type="http://schemas.openxmlformats.org/officeDocument/2006/relationships/hyperlink" Target="https://t.me/MatematicasdelTradingFx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mailto:soporte@matem&#225;ticadeltrading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4</xdr:row>
      <xdr:rowOff>104775</xdr:rowOff>
    </xdr:from>
    <xdr:to>
      <xdr:col>12</xdr:col>
      <xdr:colOff>361950</xdr:colOff>
      <xdr:row>31</xdr:row>
      <xdr:rowOff>38100</xdr:rowOff>
    </xdr:to>
    <xdr:sp macro="" textlink="">
      <xdr:nvSpPr>
        <xdr:cNvPr id="2" name="Triángulo isóscel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95700" y="866775"/>
          <a:ext cx="7162800" cy="5353050"/>
        </a:xfrm>
        <a:prstGeom prst="triangle">
          <a:avLst/>
        </a:prstGeom>
        <a:gradFill flip="none" rotWithShape="1">
          <a:gsLst>
            <a:gs pos="24000">
              <a:schemeClr val="lt1">
                <a:shade val="30000"/>
                <a:satMod val="115000"/>
              </a:schemeClr>
            </a:gs>
            <a:gs pos="50000">
              <a:schemeClr val="lt1">
                <a:shade val="675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path path="shape">
            <a:fillToRect l="50000" t="50000" r="50000" b="50000"/>
          </a:path>
          <a:tileRect/>
        </a:gradFill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endParaRPr lang="es-PE" sz="1100" b="1" cap="none" spc="0">
            <a:ln/>
            <a:solidFill>
              <a:schemeClr val="accent4"/>
            </a:solidFill>
            <a:effectLst/>
          </a:endParaRPr>
        </a:p>
      </xdr:txBody>
    </xdr:sp>
    <xdr:clientData/>
  </xdr:twoCellAnchor>
  <xdr:oneCellAnchor>
    <xdr:from>
      <xdr:col>4</xdr:col>
      <xdr:colOff>309710</xdr:colOff>
      <xdr:row>9</xdr:row>
      <xdr:rowOff>78828</xdr:rowOff>
    </xdr:from>
    <xdr:ext cx="2799805" cy="109427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38485" y="1793328"/>
          <a:ext cx="2799805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PE" sz="3200" b="1"/>
            <a:t>Riesgo Máximo</a:t>
          </a:r>
        </a:p>
        <a:p>
          <a:pPr algn="ctr"/>
          <a:r>
            <a:rPr lang="es-PE" sz="3200" b="1"/>
            <a:t> por Operación</a:t>
          </a:r>
        </a:p>
      </xdr:txBody>
    </xdr:sp>
    <xdr:clientData/>
  </xdr:oneCellAnchor>
  <xdr:oneCellAnchor>
    <xdr:from>
      <xdr:col>11</xdr:col>
      <xdr:colOff>137173</xdr:colOff>
      <xdr:row>9</xdr:row>
      <xdr:rowOff>102027</xdr:rowOff>
    </xdr:from>
    <xdr:ext cx="2682227" cy="109427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471673" y="1816527"/>
          <a:ext cx="2682227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PE" sz="3200" b="1"/>
            <a:t>Distancia del </a:t>
          </a:r>
        </a:p>
        <a:p>
          <a:pPr algn="ctr"/>
          <a:r>
            <a:rPr lang="es-PE" sz="3200" b="1"/>
            <a:t>Stop Loss</a:t>
          </a:r>
        </a:p>
      </xdr:txBody>
    </xdr:sp>
    <xdr:clientData/>
  </xdr:oneCellAnchor>
  <xdr:oneCellAnchor>
    <xdr:from>
      <xdr:col>7</xdr:col>
      <xdr:colOff>1075264</xdr:colOff>
      <xdr:row>31</xdr:row>
      <xdr:rowOff>168702</xdr:rowOff>
    </xdr:from>
    <xdr:ext cx="2517228" cy="109427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47339" y="6350427"/>
          <a:ext cx="2517228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PE" sz="3200" b="1"/>
            <a:t>Tamaño </a:t>
          </a:r>
        </a:p>
        <a:p>
          <a:pPr algn="ctr"/>
          <a:r>
            <a:rPr lang="es-PE" sz="3200" b="1"/>
            <a:t>de la</a:t>
          </a:r>
          <a:r>
            <a:rPr lang="es-PE" sz="3200" b="1" baseline="0"/>
            <a:t> Posición</a:t>
          </a:r>
          <a:endParaRPr lang="es-PE" sz="3200" b="1"/>
        </a:p>
      </xdr:txBody>
    </xdr:sp>
    <xdr:clientData/>
  </xdr:oneCellAnchor>
  <xdr:twoCellAnchor editAs="oneCell">
    <xdr:from>
      <xdr:col>13</xdr:col>
      <xdr:colOff>503276</xdr:colOff>
      <xdr:row>36</xdr:row>
      <xdr:rowOff>111620</xdr:rowOff>
    </xdr:from>
    <xdr:to>
      <xdr:col>19</xdr:col>
      <xdr:colOff>723900</xdr:colOff>
      <xdr:row>39</xdr:row>
      <xdr:rowOff>89581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953"/>
        <a:stretch/>
      </xdr:blipFill>
      <xdr:spPr bwMode="auto">
        <a:xfrm>
          <a:off x="11437976" y="7264895"/>
          <a:ext cx="3849649" cy="558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1247775</xdr:colOff>
      <xdr:row>18</xdr:row>
      <xdr:rowOff>133349</xdr:rowOff>
    </xdr:from>
    <xdr:to>
      <xdr:col>9</xdr:col>
      <xdr:colOff>695325</xdr:colOff>
      <xdr:row>19</xdr:row>
      <xdr:rowOff>174798</xdr:rowOff>
    </xdr:to>
    <xdr:sp macro="" textlink="">
      <xdr:nvSpPr>
        <xdr:cNvPr id="8" name="20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19850" y="3829049"/>
          <a:ext cx="1695450" cy="2319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200" b="1">
              <a:solidFill>
                <a:sysClr val="windowText" lastClr="000000"/>
              </a:solidFill>
            </a:rPr>
            <a:t>Matemática del Trading </a:t>
          </a:r>
        </a:p>
      </xdr:txBody>
    </xdr:sp>
    <xdr:clientData/>
  </xdr:twoCellAnchor>
  <xdr:twoCellAnchor editAs="oneCell">
    <xdr:from>
      <xdr:col>8</xdr:col>
      <xdr:colOff>224178</xdr:colOff>
      <xdr:row>14</xdr:row>
      <xdr:rowOff>57150</xdr:rowOff>
    </xdr:from>
    <xdr:to>
      <xdr:col>9</xdr:col>
      <xdr:colOff>380998</xdr:colOff>
      <xdr:row>18</xdr:row>
      <xdr:rowOff>76200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0228" y="2724150"/>
          <a:ext cx="1080745" cy="1047750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8</xdr:col>
      <xdr:colOff>87043</xdr:colOff>
      <xdr:row>22</xdr:row>
      <xdr:rowOff>72534</xdr:rowOff>
    </xdr:from>
    <xdr:to>
      <xdr:col>8</xdr:col>
      <xdr:colOff>786510</xdr:colOff>
      <xdr:row>25</xdr:row>
      <xdr:rowOff>66673</xdr:rowOff>
    </xdr:to>
    <xdr:pic>
      <xdr:nvPicPr>
        <xdr:cNvPr id="10" name="18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83093" y="4530234"/>
          <a:ext cx="699467" cy="5656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9</xdr:col>
      <xdr:colOff>17227</xdr:colOff>
      <xdr:row>22</xdr:row>
      <xdr:rowOff>66674</xdr:rowOff>
    </xdr:from>
    <xdr:to>
      <xdr:col>9</xdr:col>
      <xdr:colOff>540896</xdr:colOff>
      <xdr:row>25</xdr:row>
      <xdr:rowOff>101851</xdr:rowOff>
    </xdr:to>
    <xdr:pic>
      <xdr:nvPicPr>
        <xdr:cNvPr id="11" name="19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37202" y="4524374"/>
          <a:ext cx="523669" cy="606677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7</xdr:col>
      <xdr:colOff>723899</xdr:colOff>
      <xdr:row>22</xdr:row>
      <xdr:rowOff>57149</xdr:rowOff>
    </xdr:from>
    <xdr:to>
      <xdr:col>7</xdr:col>
      <xdr:colOff>1261631</xdr:colOff>
      <xdr:row>25</xdr:row>
      <xdr:rowOff>99406</xdr:rowOff>
    </xdr:to>
    <xdr:pic>
      <xdr:nvPicPr>
        <xdr:cNvPr id="12" name="Imagen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4514849"/>
          <a:ext cx="537732" cy="613757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9</xdr:col>
      <xdr:colOff>700755</xdr:colOff>
      <xdr:row>22</xdr:row>
      <xdr:rowOff>74734</xdr:rowOff>
    </xdr:from>
    <xdr:to>
      <xdr:col>10</xdr:col>
      <xdr:colOff>45595</xdr:colOff>
      <xdr:row>25</xdr:row>
      <xdr:rowOff>99328</xdr:rowOff>
    </xdr:to>
    <xdr:pic>
      <xdr:nvPicPr>
        <xdr:cNvPr id="13" name="Imagen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120730" y="4532434"/>
          <a:ext cx="497365" cy="596094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>
    <xdr:from>
      <xdr:col>7</xdr:col>
      <xdr:colOff>638175</xdr:colOff>
      <xdr:row>27</xdr:row>
      <xdr:rowOff>47624</xdr:rowOff>
    </xdr:from>
    <xdr:to>
      <xdr:col>10</xdr:col>
      <xdr:colOff>209550</xdr:colOff>
      <xdr:row>29</xdr:row>
      <xdr:rowOff>9524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810250" y="5467349"/>
          <a:ext cx="2971800" cy="342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600" b="1"/>
            <a:t>¡Únete a nuestras redes sociales!</a:t>
          </a:r>
        </a:p>
      </xdr:txBody>
    </xdr:sp>
    <xdr:clientData/>
  </xdr:twoCellAnchor>
  <xdr:twoCellAnchor>
    <xdr:from>
      <xdr:col>4</xdr:col>
      <xdr:colOff>1304925</xdr:colOff>
      <xdr:row>1</xdr:row>
      <xdr:rowOff>114301</xdr:rowOff>
    </xdr:from>
    <xdr:to>
      <xdr:col>6</xdr:col>
      <xdr:colOff>1133475</xdr:colOff>
      <xdr:row>3</xdr:row>
      <xdr:rowOff>104776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33700" y="304801"/>
          <a:ext cx="2219325" cy="381000"/>
        </a:xfrm>
        <a:prstGeom prst="rect">
          <a:avLst/>
        </a:prstGeom>
        <a:solidFill>
          <a:srgbClr val="00FFFF"/>
        </a:solid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/>
            <a:t>¡Mira el vídeo AQUÍ!</a:t>
          </a:r>
        </a:p>
      </xdr:txBody>
    </xdr:sp>
    <xdr:clientData/>
  </xdr:twoCellAnchor>
  <xdr:twoCellAnchor editAs="oneCell">
    <xdr:from>
      <xdr:col>4</xdr:col>
      <xdr:colOff>752476</xdr:colOff>
      <xdr:row>3</xdr:row>
      <xdr:rowOff>114299</xdr:rowOff>
    </xdr:from>
    <xdr:to>
      <xdr:col>5</xdr:col>
      <xdr:colOff>60899</xdr:colOff>
      <xdr:row>6</xdr:row>
      <xdr:rowOff>47625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23" r="1758" b="12695"/>
        <a:stretch/>
      </xdr:blipFill>
      <xdr:spPr>
        <a:xfrm>
          <a:off x="2381251" y="695324"/>
          <a:ext cx="632398" cy="514351"/>
        </a:xfrm>
        <a:prstGeom prst="rect">
          <a:avLst/>
        </a:prstGeom>
      </xdr:spPr>
    </xdr:pic>
    <xdr:clientData/>
  </xdr:twoCellAnchor>
  <xdr:twoCellAnchor editAs="oneCell">
    <xdr:from>
      <xdr:col>15</xdr:col>
      <xdr:colOff>218521</xdr:colOff>
      <xdr:row>27</xdr:row>
      <xdr:rowOff>85725</xdr:rowOff>
    </xdr:from>
    <xdr:to>
      <xdr:col>18</xdr:col>
      <xdr:colOff>400050</xdr:colOff>
      <xdr:row>35</xdr:row>
      <xdr:rowOff>161925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B0B83A5C-D245-26B7-2340-135E45E47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246" y="5524500"/>
          <a:ext cx="1705529" cy="1600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885825</xdr:colOff>
      <xdr:row>5</xdr:row>
      <xdr:rowOff>28575</xdr:rowOff>
    </xdr:from>
    <xdr:to>
      <xdr:col>12</xdr:col>
      <xdr:colOff>200025</xdr:colOff>
      <xdr:row>31</xdr:row>
      <xdr:rowOff>152400</xdr:rowOff>
    </xdr:to>
    <xdr:sp macro="" textlink="">
      <xdr:nvSpPr>
        <xdr:cNvPr id="2" name="Triángulo isóscel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38575" y="981075"/>
          <a:ext cx="6858000" cy="5734050"/>
        </a:xfrm>
        <a:prstGeom prst="triangle">
          <a:avLst/>
        </a:prstGeom>
        <a:gradFill flip="none" rotWithShape="1">
          <a:gsLst>
            <a:gs pos="24000">
              <a:schemeClr val="lt1">
                <a:shade val="30000"/>
                <a:satMod val="115000"/>
              </a:schemeClr>
            </a:gs>
            <a:gs pos="50000">
              <a:schemeClr val="lt1">
                <a:shade val="675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path path="shape">
            <a:fillToRect l="50000" t="50000" r="50000" b="50000"/>
          </a:path>
          <a:tileRect/>
        </a:gradFill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endParaRPr lang="es-PE" sz="1100" b="1" cap="none" spc="0">
            <a:ln/>
            <a:solidFill>
              <a:schemeClr val="accent4"/>
            </a:solidFill>
            <a:effectLst/>
          </a:endParaRPr>
        </a:p>
      </xdr:txBody>
    </xdr:sp>
    <xdr:clientData/>
  </xdr:twoCellAnchor>
  <xdr:oneCellAnchor>
    <xdr:from>
      <xdr:col>4</xdr:col>
      <xdr:colOff>309710</xdr:colOff>
      <xdr:row>9</xdr:row>
      <xdr:rowOff>78828</xdr:rowOff>
    </xdr:from>
    <xdr:ext cx="2799805" cy="109427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38485" y="1983828"/>
          <a:ext cx="2799805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PE" sz="3200" b="1"/>
            <a:t>Riesgo Máximo</a:t>
          </a:r>
        </a:p>
        <a:p>
          <a:pPr algn="ctr"/>
          <a:r>
            <a:rPr lang="es-PE" sz="3200" b="1"/>
            <a:t> por Operación</a:t>
          </a:r>
        </a:p>
      </xdr:txBody>
    </xdr:sp>
    <xdr:clientData/>
  </xdr:oneCellAnchor>
  <xdr:oneCellAnchor>
    <xdr:from>
      <xdr:col>11</xdr:col>
      <xdr:colOff>137173</xdr:colOff>
      <xdr:row>9</xdr:row>
      <xdr:rowOff>102027</xdr:rowOff>
    </xdr:from>
    <xdr:ext cx="2682227" cy="109427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471673" y="2007027"/>
          <a:ext cx="2682227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PE" sz="3200" b="1"/>
            <a:t>Distancia del </a:t>
          </a:r>
        </a:p>
        <a:p>
          <a:pPr algn="ctr"/>
          <a:r>
            <a:rPr lang="es-PE" sz="3200" b="1"/>
            <a:t>Stop Loss</a:t>
          </a:r>
        </a:p>
      </xdr:txBody>
    </xdr:sp>
    <xdr:clientData/>
  </xdr:oneCellAnchor>
  <xdr:oneCellAnchor>
    <xdr:from>
      <xdr:col>7</xdr:col>
      <xdr:colOff>1075264</xdr:colOff>
      <xdr:row>31</xdr:row>
      <xdr:rowOff>168702</xdr:rowOff>
    </xdr:from>
    <xdr:ext cx="2517228" cy="109427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247339" y="6731427"/>
          <a:ext cx="2517228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PE" sz="3200" b="1"/>
            <a:t>Tamaño </a:t>
          </a:r>
        </a:p>
        <a:p>
          <a:pPr algn="ctr"/>
          <a:r>
            <a:rPr lang="es-PE" sz="3200" b="1"/>
            <a:t>de la</a:t>
          </a:r>
          <a:r>
            <a:rPr lang="es-PE" sz="3200" b="1" baseline="0"/>
            <a:t> Posición</a:t>
          </a:r>
          <a:endParaRPr lang="es-PE" sz="3200" b="1"/>
        </a:p>
      </xdr:txBody>
    </xdr:sp>
    <xdr:clientData/>
  </xdr:oneCellAnchor>
  <xdr:twoCellAnchor editAs="oneCell">
    <xdr:from>
      <xdr:col>14</xdr:col>
      <xdr:colOff>741401</xdr:colOff>
      <xdr:row>25</xdr:row>
      <xdr:rowOff>159245</xdr:rowOff>
    </xdr:from>
    <xdr:to>
      <xdr:col>19</xdr:col>
      <xdr:colOff>962025</xdr:colOff>
      <xdr:row>28</xdr:row>
      <xdr:rowOff>137206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953"/>
        <a:stretch/>
      </xdr:blipFill>
      <xdr:spPr bwMode="auto">
        <a:xfrm>
          <a:off x="12828626" y="5188445"/>
          <a:ext cx="3849649" cy="558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35</xdr:row>
          <xdr:rowOff>9525</xdr:rowOff>
        </xdr:from>
        <xdr:to>
          <xdr:col>11</xdr:col>
          <xdr:colOff>752475</xdr:colOff>
          <xdr:row>36</xdr:row>
          <xdr:rowOff>66675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99FF" mc:Ignorable="a14" a14:legacySpreadsheetColorIndex="4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Comisiones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0</xdr:colOff>
      <xdr:row>17</xdr:row>
      <xdr:rowOff>276224</xdr:rowOff>
    </xdr:from>
    <xdr:to>
      <xdr:col>9</xdr:col>
      <xdr:colOff>771525</xdr:colOff>
      <xdr:row>18</xdr:row>
      <xdr:rowOff>70023</xdr:rowOff>
    </xdr:to>
    <xdr:sp macro="" textlink="">
      <xdr:nvSpPr>
        <xdr:cNvPr id="8" name="2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496050" y="3914774"/>
          <a:ext cx="1695450" cy="2319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200" b="1">
              <a:solidFill>
                <a:sysClr val="windowText" lastClr="000000"/>
              </a:solidFill>
            </a:rPr>
            <a:t>Matemática del Trading </a:t>
          </a:r>
        </a:p>
      </xdr:txBody>
    </xdr:sp>
    <xdr:clientData/>
  </xdr:twoCellAnchor>
  <xdr:twoCellAnchor editAs="oneCell">
    <xdr:from>
      <xdr:col>8</xdr:col>
      <xdr:colOff>300378</xdr:colOff>
      <xdr:row>12</xdr:row>
      <xdr:rowOff>190500</xdr:rowOff>
    </xdr:from>
    <xdr:to>
      <xdr:col>9</xdr:col>
      <xdr:colOff>457198</xdr:colOff>
      <xdr:row>17</xdr:row>
      <xdr:rowOff>219075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6428" y="2809875"/>
          <a:ext cx="1080745" cy="1047750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8</xdr:col>
      <xdr:colOff>29893</xdr:colOff>
      <xdr:row>20</xdr:row>
      <xdr:rowOff>177309</xdr:rowOff>
    </xdr:from>
    <xdr:to>
      <xdr:col>8</xdr:col>
      <xdr:colOff>729360</xdr:colOff>
      <xdr:row>23</xdr:row>
      <xdr:rowOff>171448</xdr:rowOff>
    </xdr:to>
    <xdr:pic>
      <xdr:nvPicPr>
        <xdr:cNvPr id="10" name="18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25943" y="4635009"/>
          <a:ext cx="699467" cy="5656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8</xdr:col>
      <xdr:colOff>884002</xdr:colOff>
      <xdr:row>20</xdr:row>
      <xdr:rowOff>171449</xdr:rowOff>
    </xdr:from>
    <xdr:to>
      <xdr:col>9</xdr:col>
      <xdr:colOff>483746</xdr:colOff>
      <xdr:row>24</xdr:row>
      <xdr:rowOff>16126</xdr:rowOff>
    </xdr:to>
    <xdr:pic>
      <xdr:nvPicPr>
        <xdr:cNvPr id="11" name="19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80052" y="4629149"/>
          <a:ext cx="523669" cy="606677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7</xdr:col>
      <xdr:colOff>666749</xdr:colOff>
      <xdr:row>20</xdr:row>
      <xdr:rowOff>161924</xdr:rowOff>
    </xdr:from>
    <xdr:to>
      <xdr:col>7</xdr:col>
      <xdr:colOff>1204481</xdr:colOff>
      <xdr:row>24</xdr:row>
      <xdr:rowOff>13681</xdr:rowOff>
    </xdr:to>
    <xdr:pic>
      <xdr:nvPicPr>
        <xdr:cNvPr id="12" name="Imagen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4" y="4619624"/>
          <a:ext cx="537732" cy="613757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9</xdr:col>
      <xdr:colOff>643605</xdr:colOff>
      <xdr:row>20</xdr:row>
      <xdr:rowOff>179509</xdr:rowOff>
    </xdr:from>
    <xdr:to>
      <xdr:col>9</xdr:col>
      <xdr:colOff>1140970</xdr:colOff>
      <xdr:row>24</xdr:row>
      <xdr:rowOff>13603</xdr:rowOff>
    </xdr:to>
    <xdr:pic>
      <xdr:nvPicPr>
        <xdr:cNvPr id="13" name="Imagen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063580" y="4637209"/>
          <a:ext cx="497365" cy="596094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>
    <xdr:from>
      <xdr:col>7</xdr:col>
      <xdr:colOff>581025</xdr:colOff>
      <xdr:row>25</xdr:row>
      <xdr:rowOff>161924</xdr:rowOff>
    </xdr:from>
    <xdr:to>
      <xdr:col>10</xdr:col>
      <xdr:colOff>152400</xdr:colOff>
      <xdr:row>27</xdr:row>
      <xdr:rowOff>114299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753100" y="5572124"/>
          <a:ext cx="2971800" cy="342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600" b="1"/>
            <a:t>¡Únete a nuestras redes sociales!</a:t>
          </a:r>
        </a:p>
      </xdr:txBody>
    </xdr:sp>
    <xdr:clientData/>
  </xdr:twoCellAnchor>
  <xdr:twoCellAnchor>
    <xdr:from>
      <xdr:col>13</xdr:col>
      <xdr:colOff>266700</xdr:colOff>
      <xdr:row>31</xdr:row>
      <xdr:rowOff>104775</xdr:rowOff>
    </xdr:from>
    <xdr:to>
      <xdr:col>15</xdr:col>
      <xdr:colOff>590550</xdr:colOff>
      <xdr:row>33</xdr:row>
      <xdr:rowOff>104775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2182475" y="6667500"/>
          <a:ext cx="2219325" cy="381000"/>
        </a:xfrm>
        <a:prstGeom prst="rect">
          <a:avLst/>
        </a:prstGeom>
        <a:solidFill>
          <a:srgbClr val="00FFFF"/>
        </a:solid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/>
            <a:t>¡Mira el vídeo AQUÍ!</a:t>
          </a:r>
        </a:p>
      </xdr:txBody>
    </xdr:sp>
    <xdr:clientData/>
  </xdr:twoCellAnchor>
  <xdr:twoCellAnchor editAs="oneCell">
    <xdr:from>
      <xdr:col>12</xdr:col>
      <xdr:colOff>1076325</xdr:colOff>
      <xdr:row>33</xdr:row>
      <xdr:rowOff>133350</xdr:rowOff>
    </xdr:from>
    <xdr:to>
      <xdr:col>13</xdr:col>
      <xdr:colOff>289498</xdr:colOff>
      <xdr:row>36</xdr:row>
      <xdr:rowOff>66676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23" r="1758" b="12695"/>
        <a:stretch/>
      </xdr:blipFill>
      <xdr:spPr>
        <a:xfrm>
          <a:off x="11572875" y="7077075"/>
          <a:ext cx="632398" cy="514351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76200</xdr:colOff>
      <xdr:row>17</xdr:row>
      <xdr:rowOff>209550</xdr:rowOff>
    </xdr:from>
    <xdr:to>
      <xdr:col>18</xdr:col>
      <xdr:colOff>200579</xdr:colOff>
      <xdr:row>25</xdr:row>
      <xdr:rowOff>38100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79313DEF-0F10-4C37-AF46-712B89C8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63650" y="3467100"/>
          <a:ext cx="1705529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Jj-VsWgKr1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Jj-VsWgKr1A" TargetMode="External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BE07-8D9F-42B4-9BE6-64D3E8734495}">
  <sheetPr codeName="Hoja2"/>
  <dimension ref="A1:W41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" style="9" customWidth="1"/>
    <col min="2" max="2" width="3.85546875" style="9" customWidth="1"/>
    <col min="3" max="3" width="0.42578125" style="9" customWidth="1"/>
    <col min="4" max="4" width="8.7109375" style="9" customWidth="1"/>
    <col min="5" max="5" width="19.85546875" style="9" bestFit="1" customWidth="1"/>
    <col min="6" max="6" width="16" style="9" bestFit="1" customWidth="1"/>
    <col min="7" max="7" width="17.28515625" style="9" bestFit="1" customWidth="1"/>
    <col min="8" max="8" width="19.85546875" style="9" bestFit="1" customWidth="1"/>
    <col min="9" max="9" width="13.85546875" style="9" customWidth="1"/>
    <col min="10" max="10" width="17.28515625" style="9" bestFit="1" customWidth="1"/>
    <col min="11" max="11" width="11.42578125" style="9" customWidth="1"/>
    <col min="12" max="12" width="17.42578125" style="9" bestFit="1" customWidth="1"/>
    <col min="13" max="13" width="16" style="9" bestFit="1" customWidth="1"/>
    <col min="14" max="14" width="13.42578125" style="9" bestFit="1" customWidth="1"/>
    <col min="15" max="15" width="6.7109375" style="9" customWidth="1"/>
    <col min="16" max="16" width="5.85546875" style="9" customWidth="1"/>
    <col min="17" max="17" width="4.140625" style="9" customWidth="1"/>
    <col min="18" max="18" width="12.85546875" style="9" bestFit="1" customWidth="1"/>
    <col min="19" max="22" width="11.42578125" style="9" customWidth="1"/>
    <col min="23" max="23" width="6.85546875" style="9" customWidth="1"/>
    <col min="24" max="16384" width="11.42578125" style="9" hidden="1"/>
  </cols>
  <sheetData>
    <row r="1" spans="6:22" x14ac:dyDescent="0.25"/>
    <row r="2" spans="6:22" x14ac:dyDescent="0.25">
      <c r="R2" s="10" t="s">
        <v>10</v>
      </c>
      <c r="S2" s="17">
        <v>5000</v>
      </c>
      <c r="U2" s="10" t="s">
        <v>15</v>
      </c>
      <c r="V2" s="18">
        <v>2</v>
      </c>
    </row>
    <row r="3" spans="6:22" ht="15.75" x14ac:dyDescent="0.25">
      <c r="F3" s="11"/>
    </row>
    <row r="4" spans="6:22" x14ac:dyDescent="0.25">
      <c r="Q4" s="10" t="s">
        <v>9</v>
      </c>
      <c r="R4" s="12" t="s">
        <v>14</v>
      </c>
      <c r="S4" s="47" t="s">
        <v>11</v>
      </c>
      <c r="T4" s="48"/>
      <c r="U4" s="10" t="s">
        <v>16</v>
      </c>
    </row>
    <row r="5" spans="6:22" ht="15.75" x14ac:dyDescent="0.25">
      <c r="F5" s="53" t="s">
        <v>23</v>
      </c>
      <c r="G5" s="54"/>
      <c r="Q5" s="13">
        <v>1</v>
      </c>
      <c r="R5" s="19">
        <v>0.02</v>
      </c>
      <c r="S5" s="20" t="s">
        <v>12</v>
      </c>
      <c r="T5" s="21">
        <f>IF(R5="","",IF(S5="TP",S2*R5*V2,S2*R5*-1))</f>
        <v>200</v>
      </c>
      <c r="U5" s="22">
        <f>IF(T5="","",S2+T5)</f>
        <v>5200</v>
      </c>
    </row>
    <row r="6" spans="6:22" x14ac:dyDescent="0.25">
      <c r="Q6" s="13">
        <v>2</v>
      </c>
      <c r="R6" s="19">
        <v>0.02</v>
      </c>
      <c r="S6" s="20" t="s">
        <v>12</v>
      </c>
      <c r="T6" s="21">
        <f>IF(R6="","",IF(S6="TP",U5*R6*$V$2,U5*R6*-1))</f>
        <v>208</v>
      </c>
      <c r="U6" s="22">
        <f>IF(T6="","",U5+T6)</f>
        <v>5408</v>
      </c>
    </row>
    <row r="7" spans="6:22" x14ac:dyDescent="0.25">
      <c r="Q7" s="13">
        <v>3</v>
      </c>
      <c r="R7" s="19">
        <v>0.02</v>
      </c>
      <c r="S7" s="20" t="s">
        <v>13</v>
      </c>
      <c r="T7" s="21">
        <f t="shared" ref="T7:T24" si="0">IF(R7="","",IF(S7="TP",U6*R7*$V$2,U6*R7*-1))</f>
        <v>-108.16</v>
      </c>
      <c r="U7" s="22">
        <f t="shared" ref="U7:U24" si="1">IF(T7="","",U6+T7)</f>
        <v>5299.84</v>
      </c>
    </row>
    <row r="8" spans="6:22" x14ac:dyDescent="0.25">
      <c r="Q8" s="13">
        <v>4</v>
      </c>
      <c r="R8" s="19">
        <v>0.02</v>
      </c>
      <c r="S8" s="20" t="s">
        <v>12</v>
      </c>
      <c r="T8" s="21">
        <f t="shared" si="0"/>
        <v>211.99360000000001</v>
      </c>
      <c r="U8" s="22">
        <f t="shared" si="1"/>
        <v>5511.8335999999999</v>
      </c>
    </row>
    <row r="9" spans="6:22" x14ac:dyDescent="0.25">
      <c r="Q9" s="13">
        <v>5</v>
      </c>
      <c r="R9" s="19">
        <v>0.02</v>
      </c>
      <c r="S9" s="20" t="s">
        <v>13</v>
      </c>
      <c r="T9" s="21">
        <f t="shared" si="0"/>
        <v>-110.236672</v>
      </c>
      <c r="U9" s="22">
        <f t="shared" si="1"/>
        <v>5401.5969279999999</v>
      </c>
    </row>
    <row r="10" spans="6:22" x14ac:dyDescent="0.25">
      <c r="Q10" s="13">
        <v>6</v>
      </c>
      <c r="R10" s="19">
        <v>0.02</v>
      </c>
      <c r="S10" s="20" t="s">
        <v>12</v>
      </c>
      <c r="T10" s="21">
        <f t="shared" si="0"/>
        <v>216.06387712</v>
      </c>
      <c r="U10" s="22">
        <f t="shared" si="1"/>
        <v>5617.6608051200001</v>
      </c>
    </row>
    <row r="11" spans="6:22" x14ac:dyDescent="0.25">
      <c r="Q11" s="13">
        <v>7</v>
      </c>
      <c r="R11" s="19">
        <v>0.02</v>
      </c>
      <c r="S11" s="20" t="s">
        <v>12</v>
      </c>
      <c r="T11" s="21">
        <f t="shared" si="0"/>
        <v>224.7064322048</v>
      </c>
      <c r="U11" s="22">
        <f t="shared" si="1"/>
        <v>5842.3672373248</v>
      </c>
    </row>
    <row r="12" spans="6:22" x14ac:dyDescent="0.25">
      <c r="Q12" s="13">
        <v>8</v>
      </c>
      <c r="R12" s="19">
        <v>0.02</v>
      </c>
      <c r="S12" s="20" t="s">
        <v>13</v>
      </c>
      <c r="T12" s="21">
        <f t="shared" si="0"/>
        <v>-116.84734474649601</v>
      </c>
      <c r="U12" s="22">
        <f t="shared" si="1"/>
        <v>5725.5198925783043</v>
      </c>
    </row>
    <row r="13" spans="6:22" x14ac:dyDescent="0.25">
      <c r="Q13" s="13">
        <v>9</v>
      </c>
      <c r="R13" s="19">
        <v>1.7999999999999999E-2</v>
      </c>
      <c r="S13" s="20" t="s">
        <v>13</v>
      </c>
      <c r="T13" s="21">
        <f t="shared" si="0"/>
        <v>-103.05935806640947</v>
      </c>
      <c r="U13" s="22">
        <f t="shared" si="1"/>
        <v>5622.4605345118944</v>
      </c>
    </row>
    <row r="14" spans="6:22" x14ac:dyDescent="0.25">
      <c r="Q14" s="13">
        <v>10</v>
      </c>
      <c r="R14" s="19">
        <v>1.6E-2</v>
      </c>
      <c r="S14" s="20" t="s">
        <v>13</v>
      </c>
      <c r="T14" s="21">
        <f t="shared" si="0"/>
        <v>-89.959368552190313</v>
      </c>
      <c r="U14" s="22">
        <f t="shared" si="1"/>
        <v>5532.5011659597039</v>
      </c>
    </row>
    <row r="15" spans="6:22" x14ac:dyDescent="0.25">
      <c r="Q15" s="13">
        <v>11</v>
      </c>
      <c r="R15" s="19">
        <v>1.4E-2</v>
      </c>
      <c r="S15" s="20" t="s">
        <v>13</v>
      </c>
      <c r="T15" s="21">
        <f t="shared" si="0"/>
        <v>-77.455016323435856</v>
      </c>
      <c r="U15" s="22">
        <f t="shared" si="1"/>
        <v>5455.0461496362677</v>
      </c>
    </row>
    <row r="16" spans="6:22" ht="15.75" thickBot="1" x14ac:dyDescent="0.3">
      <c r="Q16" s="13">
        <v>12</v>
      </c>
      <c r="R16" s="19">
        <v>0.02</v>
      </c>
      <c r="S16" s="20" t="s">
        <v>12</v>
      </c>
      <c r="T16" s="21">
        <f t="shared" si="0"/>
        <v>218.20184598545072</v>
      </c>
      <c r="U16" s="22">
        <f t="shared" si="1"/>
        <v>5673.2479956217185</v>
      </c>
    </row>
    <row r="17" spans="4:21" ht="15.75" thickBot="1" x14ac:dyDescent="0.3">
      <c r="E17" s="14" t="s">
        <v>8</v>
      </c>
      <c r="F17" s="14" t="s">
        <v>0</v>
      </c>
      <c r="G17" s="14" t="s">
        <v>1</v>
      </c>
      <c r="L17" s="14" t="s">
        <v>3</v>
      </c>
      <c r="M17" s="14" t="s">
        <v>4</v>
      </c>
      <c r="N17" s="14" t="s">
        <v>5</v>
      </c>
      <c r="Q17" s="13">
        <v>13</v>
      </c>
      <c r="R17" s="19">
        <v>0.02</v>
      </c>
      <c r="S17" s="20" t="s">
        <v>13</v>
      </c>
      <c r="T17" s="21">
        <f t="shared" si="0"/>
        <v>-113.46495991243437</v>
      </c>
      <c r="U17" s="22">
        <f t="shared" si="1"/>
        <v>5559.7830357092844</v>
      </c>
    </row>
    <row r="18" spans="4:21" ht="34.5" thickBot="1" x14ac:dyDescent="0.3">
      <c r="E18" s="4">
        <v>15000</v>
      </c>
      <c r="F18" s="5">
        <v>2.7E-2</v>
      </c>
      <c r="G18" s="6">
        <f>IF(OR(E18="",F18=""),"",E18*F18)</f>
        <v>405</v>
      </c>
      <c r="L18" s="1">
        <v>1.1268</v>
      </c>
      <c r="M18" s="2">
        <v>1.1257999999999999</v>
      </c>
      <c r="N18" s="3">
        <f>IF(OR(L18="",M18=""),"",ABS((L18-M18)*10000))</f>
        <v>10.000000000001119</v>
      </c>
      <c r="Q18" s="13">
        <v>14</v>
      </c>
      <c r="R18" s="19">
        <v>0.02</v>
      </c>
      <c r="S18" s="20" t="s">
        <v>12</v>
      </c>
      <c r="T18" s="21">
        <f t="shared" si="0"/>
        <v>222.39132142837138</v>
      </c>
      <c r="U18" s="22">
        <f t="shared" si="1"/>
        <v>5782.1743571376555</v>
      </c>
    </row>
    <row r="19" spans="4:21" x14ac:dyDescent="0.25">
      <c r="Q19" s="13">
        <v>15</v>
      </c>
      <c r="R19" s="19">
        <v>0.02</v>
      </c>
      <c r="S19" s="20" t="s">
        <v>13</v>
      </c>
      <c r="T19" s="21">
        <f t="shared" si="0"/>
        <v>-115.64348714275312</v>
      </c>
      <c r="U19" s="22">
        <f t="shared" si="1"/>
        <v>5666.5308699949028</v>
      </c>
    </row>
    <row r="20" spans="4:21" x14ac:dyDescent="0.25">
      <c r="M20" s="15"/>
      <c r="Q20" s="13">
        <v>16</v>
      </c>
      <c r="R20" s="19">
        <v>0.02</v>
      </c>
      <c r="S20" s="20" t="s">
        <v>12</v>
      </c>
      <c r="T20" s="21">
        <f t="shared" si="0"/>
        <v>226.66123479979612</v>
      </c>
      <c r="U20" s="22">
        <f t="shared" si="1"/>
        <v>5893.1921047946989</v>
      </c>
    </row>
    <row r="21" spans="4:21" x14ac:dyDescent="0.25">
      <c r="D21" s="15"/>
      <c r="M21" s="15"/>
      <c r="Q21" s="13">
        <v>17</v>
      </c>
      <c r="R21" s="19">
        <v>2.1999999999999999E-2</v>
      </c>
      <c r="S21" s="20" t="s">
        <v>12</v>
      </c>
      <c r="T21" s="21">
        <f t="shared" si="0"/>
        <v>259.30045261096672</v>
      </c>
      <c r="U21" s="22">
        <f t="shared" si="1"/>
        <v>6152.492557405666</v>
      </c>
    </row>
    <row r="22" spans="4:21" x14ac:dyDescent="0.25">
      <c r="D22" s="15"/>
      <c r="Q22" s="13">
        <v>18</v>
      </c>
      <c r="R22" s="19">
        <v>2.4E-2</v>
      </c>
      <c r="S22" s="20" t="s">
        <v>12</v>
      </c>
      <c r="T22" s="21">
        <f t="shared" si="0"/>
        <v>295.31964275547199</v>
      </c>
      <c r="U22" s="22">
        <f t="shared" si="1"/>
        <v>6447.8122001611382</v>
      </c>
    </row>
    <row r="23" spans="4:21" x14ac:dyDescent="0.25">
      <c r="E23" s="15"/>
      <c r="Q23" s="13">
        <v>19</v>
      </c>
      <c r="R23" s="19">
        <v>2.5999999999999999E-2</v>
      </c>
      <c r="S23" s="20" t="s">
        <v>12</v>
      </c>
      <c r="T23" s="21">
        <f t="shared" si="0"/>
        <v>335.28623440837919</v>
      </c>
      <c r="U23" s="22">
        <f t="shared" si="1"/>
        <v>6783.0984345695178</v>
      </c>
    </row>
    <row r="24" spans="4:21" x14ac:dyDescent="0.25">
      <c r="Q24" s="13">
        <v>20</v>
      </c>
      <c r="R24" s="19">
        <v>2.8000000000000001E-2</v>
      </c>
      <c r="S24" s="20" t="s">
        <v>12</v>
      </c>
      <c r="T24" s="21">
        <f t="shared" si="0"/>
        <v>379.85351233589302</v>
      </c>
      <c r="U24" s="22">
        <f t="shared" si="1"/>
        <v>7162.9519469054112</v>
      </c>
    </row>
    <row r="25" spans="4:21" x14ac:dyDescent="0.25">
      <c r="R25" s="23"/>
      <c r="S25" s="23"/>
      <c r="T25" s="23"/>
      <c r="U25" s="23"/>
    </row>
    <row r="26" spans="4:21" ht="15.75" x14ac:dyDescent="0.25">
      <c r="R26" s="23"/>
      <c r="S26" s="23"/>
      <c r="T26" s="24" t="s">
        <v>17</v>
      </c>
      <c r="U26" s="25">
        <f>IF(U24="","",(U24-S2)/S2)</f>
        <v>0.43259038938108224</v>
      </c>
    </row>
    <row r="27" spans="4:21" x14ac:dyDescent="0.25"/>
    <row r="28" spans="4:21" x14ac:dyDescent="0.25">
      <c r="N28" s="16"/>
    </row>
    <row r="29" spans="4:21" x14ac:dyDescent="0.25"/>
    <row r="30" spans="4:21" x14ac:dyDescent="0.25"/>
    <row r="31" spans="4:21" x14ac:dyDescent="0.25"/>
    <row r="32" spans="4:21" x14ac:dyDescent="0.25">
      <c r="Q32" s="15"/>
    </row>
    <row r="33" spans="9:17" x14ac:dyDescent="0.25"/>
    <row r="34" spans="9:17" x14ac:dyDescent="0.25">
      <c r="Q34" s="15"/>
    </row>
    <row r="35" spans="9:17" x14ac:dyDescent="0.25"/>
    <row r="36" spans="9:17" x14ac:dyDescent="0.25">
      <c r="Q36" s="16"/>
    </row>
    <row r="37" spans="9:17" x14ac:dyDescent="0.25"/>
    <row r="38" spans="9:17" x14ac:dyDescent="0.25"/>
    <row r="39" spans="9:17" ht="15.75" thickBot="1" x14ac:dyDescent="0.3">
      <c r="I39" s="49" t="s">
        <v>2</v>
      </c>
      <c r="J39" s="50"/>
    </row>
    <row r="40" spans="9:17" ht="34.5" thickBot="1" x14ac:dyDescent="0.3">
      <c r="I40" s="51">
        <f>IF(OR(G18="",N18=""),"",(G18/N18)*0.1)</f>
        <v>4.0499999999995469</v>
      </c>
      <c r="J40" s="52"/>
    </row>
    <row r="41" spans="9:17" x14ac:dyDescent="0.25"/>
  </sheetData>
  <sheetProtection algorithmName="SHA-512" hashValue="NCxFn3PsWjVbijPuvlRYgjtt+31nn+z1A5w9vNV1sSPiECFh180K2MvCeMIQHP8dSC2tDnsiUHpzDS8AFGQJKA==" saltValue="9AIWH8rY5z426xIghkJIMg==" spinCount="100000" sheet="1" objects="1" scenarios="1"/>
  <mergeCells count="4">
    <mergeCell ref="S4:T4"/>
    <mergeCell ref="I39:J39"/>
    <mergeCell ref="I40:J40"/>
    <mergeCell ref="F5:G5"/>
  </mergeCells>
  <conditionalFormatting sqref="S5:S24">
    <cfRule type="cellIs" dxfId="7" priority="3" operator="equal">
      <formula>"TP"</formula>
    </cfRule>
    <cfRule type="cellIs" dxfId="6" priority="4" operator="equal">
      <formula>"SL"</formula>
    </cfRule>
  </conditionalFormatting>
  <conditionalFormatting sqref="T5:T24">
    <cfRule type="cellIs" dxfId="5" priority="1" operator="lessThan">
      <formula>0</formula>
    </cfRule>
    <cfRule type="cellIs" dxfId="4" priority="2" operator="greaterThan">
      <formula>0</formula>
    </cfRule>
  </conditionalFormatting>
  <hyperlinks>
    <hyperlink ref="F5" r:id="rId1" xr:uid="{A2939B89-9B1D-462E-BAF0-76A71F039859}"/>
  </hyperlinks>
  <pageMargins left="0.7" right="0.7" top="0.75" bottom="0.75" header="0.3" footer="0.3"/>
  <pageSetup paperSize="9" orientation="portrait" r:id="rId2"/>
  <ignoredErrors>
    <ignoredError sqref="N18 G18 T5:U24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595C-6BDF-4A78-9088-0ED73F669887}">
  <sheetPr codeName="Hoja3"/>
  <dimension ref="A1:V41"/>
  <sheetViews>
    <sheetView showGridLines="0" showRowColHeaders="0" workbookViewId="0"/>
  </sheetViews>
  <sheetFormatPr baseColWidth="10" defaultColWidth="0" defaultRowHeight="15" zeroHeight="1" x14ac:dyDescent="0.25"/>
  <cols>
    <col min="1" max="1" width="3.140625" style="9" customWidth="1"/>
    <col min="2" max="2" width="3.7109375" style="9" customWidth="1"/>
    <col min="3" max="3" width="0.42578125" style="9" customWidth="1"/>
    <col min="4" max="4" width="2.7109375" style="9" customWidth="1"/>
    <col min="5" max="5" width="19.85546875" style="9" bestFit="1" customWidth="1"/>
    <col min="6" max="6" width="16" style="9" bestFit="1" customWidth="1"/>
    <col min="7" max="7" width="17.28515625" style="9" bestFit="1" customWidth="1"/>
    <col min="8" max="8" width="19.85546875" style="9" bestFit="1" customWidth="1"/>
    <col min="9" max="9" width="13.85546875" style="9" customWidth="1"/>
    <col min="10" max="10" width="17.28515625" style="9" bestFit="1" customWidth="1"/>
    <col min="11" max="11" width="11.42578125" style="9" customWidth="1"/>
    <col min="12" max="12" width="17.42578125" style="9" bestFit="1" customWidth="1"/>
    <col min="13" max="13" width="21.28515625" style="9" bestFit="1" customWidth="1"/>
    <col min="14" max="14" width="17" style="9" bestFit="1" customWidth="1"/>
    <col min="15" max="16" width="11.42578125" style="9" customWidth="1"/>
    <col min="17" max="17" width="4.140625" style="9" customWidth="1"/>
    <col min="18" max="18" width="23.7109375" style="9" customWidth="1"/>
    <col min="19" max="19" width="3.7109375" style="9" customWidth="1"/>
    <col min="20" max="20" width="21.5703125" style="9" bestFit="1" customWidth="1"/>
    <col min="21" max="21" width="5.28515625" style="9" customWidth="1"/>
    <col min="22" max="22" width="0" style="9" hidden="1" customWidth="1"/>
    <col min="23" max="16384" width="11.42578125" style="9" hidden="1"/>
  </cols>
  <sheetData>
    <row r="1" spans="8:22" ht="6.75" customHeight="1" x14ac:dyDescent="0.25"/>
    <row r="2" spans="8:22" ht="3" customHeight="1" x14ac:dyDescent="0.25">
      <c r="Q2" s="26"/>
      <c r="R2" s="27"/>
      <c r="S2" s="28"/>
      <c r="T2" s="26"/>
      <c r="U2" s="27"/>
      <c r="V2" s="29"/>
    </row>
    <row r="3" spans="8:22" x14ac:dyDescent="0.25">
      <c r="Q3" s="26"/>
      <c r="R3" s="26"/>
      <c r="S3" s="26"/>
      <c r="T3" s="26"/>
      <c r="U3" s="26"/>
      <c r="V3" s="26"/>
    </row>
    <row r="4" spans="8:22" ht="5.25" customHeight="1" x14ac:dyDescent="0.25">
      <c r="Q4" s="27"/>
      <c r="R4" s="30"/>
      <c r="S4" s="55"/>
      <c r="T4" s="55"/>
      <c r="U4" s="27"/>
      <c r="V4" s="26"/>
    </row>
    <row r="5" spans="8:22" x14ac:dyDescent="0.25">
      <c r="Q5" s="31"/>
      <c r="R5" s="32"/>
      <c r="S5" s="31"/>
      <c r="T5" s="33"/>
      <c r="U5" s="34"/>
      <c r="V5" s="26"/>
    </row>
    <row r="6" spans="8:22" ht="18.75" x14ac:dyDescent="0.25">
      <c r="Q6" s="31"/>
      <c r="R6" s="35" t="s">
        <v>20</v>
      </c>
      <c r="S6" s="31"/>
      <c r="T6" s="36" t="s">
        <v>21</v>
      </c>
      <c r="U6" s="34"/>
      <c r="V6" s="26"/>
    </row>
    <row r="7" spans="8:22" ht="18.75" x14ac:dyDescent="0.25">
      <c r="Q7" s="31"/>
      <c r="R7" s="46">
        <f>I40*N18</f>
        <v>99.539999999999893</v>
      </c>
      <c r="S7" s="31"/>
      <c r="T7" s="46">
        <v>0</v>
      </c>
      <c r="U7" s="34"/>
      <c r="V7" s="26"/>
    </row>
    <row r="8" spans="8:22" ht="18.75" x14ac:dyDescent="0.3">
      <c r="Q8" s="31"/>
      <c r="R8" s="37"/>
      <c r="S8" s="31"/>
      <c r="T8" s="33"/>
      <c r="U8" s="34"/>
      <c r="V8" s="26"/>
    </row>
    <row r="9" spans="8:22" ht="18.75" x14ac:dyDescent="0.25">
      <c r="H9" s="38"/>
      <c r="Q9" s="31"/>
      <c r="R9" s="39" t="s">
        <v>19</v>
      </c>
      <c r="S9" s="31"/>
      <c r="T9" s="33"/>
      <c r="U9" s="34"/>
      <c r="V9" s="26"/>
    </row>
    <row r="10" spans="8:22" ht="18.75" x14ac:dyDescent="0.25">
      <c r="Q10" s="31"/>
      <c r="R10" s="46">
        <f>I40*M18</f>
        <v>995.40000000000009</v>
      </c>
      <c r="S10" s="31"/>
      <c r="T10" s="33"/>
      <c r="U10" s="34"/>
      <c r="V10" s="26"/>
    </row>
    <row r="11" spans="8:22" ht="18.75" x14ac:dyDescent="0.3">
      <c r="Q11" s="31"/>
      <c r="R11" s="40"/>
      <c r="S11" s="31"/>
      <c r="T11" s="33"/>
      <c r="U11" s="34"/>
      <c r="V11" s="26"/>
    </row>
    <row r="12" spans="8:22" ht="18.75" x14ac:dyDescent="0.25">
      <c r="Q12" s="31"/>
      <c r="R12" s="41" t="s">
        <v>7</v>
      </c>
      <c r="S12" s="31"/>
      <c r="T12" s="33"/>
      <c r="U12" s="34"/>
      <c r="V12" s="26"/>
    </row>
    <row r="13" spans="8:22" ht="18.75" x14ac:dyDescent="0.25">
      <c r="Q13" s="31"/>
      <c r="R13" s="46">
        <f>IF(L38=FALSE,I40*L18,(I40*L18)+T7)</f>
        <v>1094.9399999999998</v>
      </c>
      <c r="S13" s="31"/>
      <c r="T13" s="33"/>
      <c r="U13" s="34"/>
      <c r="V13" s="26"/>
    </row>
    <row r="14" spans="8:22" x14ac:dyDescent="0.25">
      <c r="Q14" s="31"/>
      <c r="S14" s="31"/>
      <c r="T14" s="33"/>
      <c r="U14" s="34"/>
      <c r="V14" s="26"/>
    </row>
    <row r="15" spans="8:22" x14ac:dyDescent="0.25">
      <c r="Q15" s="31"/>
      <c r="S15" s="31"/>
      <c r="T15" s="33"/>
      <c r="U15" s="34"/>
      <c r="V15" s="26"/>
    </row>
    <row r="16" spans="8:22" ht="15.75" thickBot="1" x14ac:dyDescent="0.3">
      <c r="Q16" s="31"/>
      <c r="S16" s="31"/>
      <c r="T16" s="33"/>
      <c r="U16" s="34"/>
      <c r="V16" s="26"/>
    </row>
    <row r="17" spans="4:22" ht="15.75" thickBot="1" x14ac:dyDescent="0.3">
      <c r="E17" s="14" t="s">
        <v>8</v>
      </c>
      <c r="F17" s="14" t="s">
        <v>0</v>
      </c>
      <c r="G17" s="14" t="s">
        <v>22</v>
      </c>
      <c r="L17" s="14" t="s">
        <v>3</v>
      </c>
      <c r="M17" s="14" t="s">
        <v>4</v>
      </c>
      <c r="N17" s="14" t="s">
        <v>6</v>
      </c>
      <c r="Q17" s="31"/>
      <c r="S17" s="31"/>
      <c r="T17" s="33"/>
      <c r="U17" s="34"/>
      <c r="V17" s="26"/>
    </row>
    <row r="18" spans="4:22" ht="34.5" thickBot="1" x14ac:dyDescent="0.3">
      <c r="E18" s="4">
        <v>10000</v>
      </c>
      <c r="F18" s="5">
        <v>0.01</v>
      </c>
      <c r="G18" s="6">
        <f>IF(OR(E18="",F18=""),"",E18*F18)</f>
        <v>100</v>
      </c>
      <c r="L18" s="1">
        <v>17.38</v>
      </c>
      <c r="M18" s="7">
        <v>15.8</v>
      </c>
      <c r="N18" s="8">
        <f>IF(AND(L18="",M18=""),"",ABS(L18-M18))</f>
        <v>1.5799999999999983</v>
      </c>
      <c r="Q18" s="31"/>
      <c r="R18" s="32"/>
      <c r="S18" s="31"/>
      <c r="T18" s="33"/>
      <c r="U18" s="34"/>
      <c r="V18" s="26"/>
    </row>
    <row r="19" spans="4:22" x14ac:dyDescent="0.25">
      <c r="Q19" s="31"/>
      <c r="R19" s="32"/>
      <c r="S19" s="31"/>
      <c r="T19" s="33"/>
      <c r="U19" s="34"/>
      <c r="V19" s="26"/>
    </row>
    <row r="20" spans="4:22" x14ac:dyDescent="0.25">
      <c r="M20" s="15"/>
      <c r="Q20" s="31"/>
      <c r="R20" s="32"/>
      <c r="S20" s="31"/>
      <c r="T20" s="33"/>
      <c r="U20" s="34"/>
      <c r="V20" s="26"/>
    </row>
    <row r="21" spans="4:22" x14ac:dyDescent="0.25">
      <c r="D21" s="15"/>
      <c r="M21" s="15"/>
      <c r="Q21" s="31"/>
      <c r="R21" s="32"/>
      <c r="S21" s="31"/>
      <c r="T21" s="33"/>
      <c r="U21" s="34"/>
      <c r="V21" s="26"/>
    </row>
    <row r="22" spans="4:22" x14ac:dyDescent="0.25">
      <c r="D22" s="15"/>
      <c r="Q22" s="31"/>
      <c r="R22" s="32"/>
      <c r="S22" s="31"/>
      <c r="T22" s="33"/>
      <c r="U22" s="34"/>
      <c r="V22" s="26"/>
    </row>
    <row r="23" spans="4:22" x14ac:dyDescent="0.25">
      <c r="E23" s="15"/>
      <c r="P23" s="15"/>
      <c r="Q23" s="31"/>
      <c r="R23" s="32"/>
      <c r="S23" s="31"/>
      <c r="T23" s="33"/>
      <c r="U23" s="34"/>
      <c r="V23" s="26"/>
    </row>
    <row r="24" spans="4:22" x14ac:dyDescent="0.25">
      <c r="Q24" s="31"/>
      <c r="R24" s="32"/>
      <c r="S24" s="31"/>
      <c r="T24" s="33"/>
      <c r="U24" s="34"/>
      <c r="V24" s="26"/>
    </row>
    <row r="25" spans="4:22" x14ac:dyDescent="0.25">
      <c r="Q25" s="26"/>
      <c r="R25" s="26"/>
      <c r="S25" s="26"/>
      <c r="T25" s="26"/>
      <c r="U25" s="26"/>
      <c r="V25" s="26"/>
    </row>
    <row r="26" spans="4:22" ht="15.75" x14ac:dyDescent="0.25">
      <c r="Q26" s="26"/>
      <c r="R26" s="26"/>
      <c r="S26" s="26"/>
      <c r="T26" s="42"/>
      <c r="U26" s="43"/>
      <c r="V26" s="26"/>
    </row>
    <row r="27" spans="4:22" x14ac:dyDescent="0.25">
      <c r="Q27" s="26"/>
      <c r="R27" s="26"/>
      <c r="S27" s="26"/>
      <c r="T27" s="26"/>
      <c r="U27" s="26"/>
      <c r="V27" s="26"/>
    </row>
    <row r="28" spans="4:22" x14ac:dyDescent="0.25">
      <c r="N28" s="16"/>
    </row>
    <row r="29" spans="4:22" x14ac:dyDescent="0.25"/>
    <row r="30" spans="4:22" x14ac:dyDescent="0.25"/>
    <row r="31" spans="4:22" x14ac:dyDescent="0.25"/>
    <row r="32" spans="4:22" x14ac:dyDescent="0.25">
      <c r="Q32" s="15"/>
    </row>
    <row r="33" spans="9:17" x14ac:dyDescent="0.25"/>
    <row r="34" spans="9:17" x14ac:dyDescent="0.25">
      <c r="Q34" s="15"/>
    </row>
    <row r="35" spans="9:17" ht="15.75" x14ac:dyDescent="0.25">
      <c r="N35" s="53" t="s">
        <v>23</v>
      </c>
      <c r="O35" s="54"/>
      <c r="P35" s="54"/>
    </row>
    <row r="36" spans="9:17" x14ac:dyDescent="0.25">
      <c r="M36" s="15"/>
      <c r="Q36" s="16"/>
    </row>
    <row r="37" spans="9:17" x14ac:dyDescent="0.25">
      <c r="K37" s="44"/>
      <c r="L37" s="44"/>
    </row>
    <row r="38" spans="9:17" x14ac:dyDescent="0.25">
      <c r="K38" s="44"/>
      <c r="L38" s="45" t="b">
        <v>1</v>
      </c>
    </row>
    <row r="39" spans="9:17" ht="15.75" thickBot="1" x14ac:dyDescent="0.3">
      <c r="I39" s="49" t="s">
        <v>18</v>
      </c>
      <c r="J39" s="50"/>
      <c r="K39" s="44"/>
      <c r="L39" s="44"/>
    </row>
    <row r="40" spans="9:17" ht="34.5" thickBot="1" x14ac:dyDescent="0.3">
      <c r="I40" s="56">
        <f>IF(L38=FALSE,IFERROR(ROUNDDOWN(G18/N18,0),0),IFERROR(ROUNDDOWN((G18-T7)/N18,0),0))</f>
        <v>63</v>
      </c>
      <c r="J40" s="57"/>
      <c r="K40" s="44"/>
      <c r="L40" s="44"/>
    </row>
    <row r="41" spans="9:17" x14ac:dyDescent="0.25"/>
  </sheetData>
  <sheetProtection algorithmName="SHA-512" hashValue="+EIp8/fFUmdFRHfsTgxyY9FTIJZT8Wal33qwCmRaBqYUdoL8gy9n5Hz/6RY7E4U7nQsZKaTWKgG+J58eiRmshA==" saltValue="7shMSTIJ8w+KM236c3907Q==" spinCount="100000" sheet="1" objects="1" scenarios="1"/>
  <mergeCells count="4">
    <mergeCell ref="S4:T4"/>
    <mergeCell ref="I39:J39"/>
    <mergeCell ref="I40:J40"/>
    <mergeCell ref="N35:P35"/>
  </mergeCells>
  <conditionalFormatting sqref="S5:S24">
    <cfRule type="cellIs" dxfId="3" priority="3" operator="equal">
      <formula>"TP"</formula>
    </cfRule>
    <cfRule type="cellIs" dxfId="2" priority="4" operator="equal">
      <formula>"SL"</formula>
    </cfRule>
  </conditionalFormatting>
  <conditionalFormatting sqref="T5 T8:T2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N35" r:id="rId1" xr:uid="{7B195CA0-C76E-4A0F-865F-B1BAB7E23196}"/>
  </hyperlinks>
  <pageMargins left="0.7" right="0.7" top="0.75" bottom="0.75" header="0.3" footer="0.3"/>
  <pageSetup paperSize="9" orientation="portrait" r:id="rId2"/>
  <ignoredErrors>
    <ignoredError sqref="R7 R10 R13 I40 G18 N18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5" name="Check Box 1">
              <controlPr defaultSize="0" autoFill="0" autoLine="0" autoPict="0">
                <anchor moveWithCells="1">
                  <from>
                    <xdr:col>10</xdr:col>
                    <xdr:colOff>647700</xdr:colOff>
                    <xdr:row>35</xdr:row>
                    <xdr:rowOff>9525</xdr:rowOff>
                  </from>
                  <to>
                    <xdr:col>11</xdr:col>
                    <xdr:colOff>752475</xdr:colOff>
                    <xdr:row>36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Triangulo de Riesgo - FOREX</vt:lpstr>
      <vt:lpstr>Triangulo de Riesgo - ACCIONES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2022-07-26T00:48:09Z</dcterms:created>
  <dcterms:modified xsi:type="dcterms:W3CDTF">2022-08-20T17:06:04Z</dcterms:modified>
</cp:coreProperties>
</file>