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YOUTUBE MATEMATICA TRADING\"/>
    </mc:Choice>
  </mc:AlternateContent>
  <xr:revisionPtr revIDLastSave="0" documentId="13_ncr:1_{0C190760-E4D4-44E4-9A16-0C4DB6BBA188}" xr6:coauthVersionLast="47" xr6:coauthVersionMax="47" xr10:uidLastSave="{00000000-0000-0000-0000-000000000000}"/>
  <bookViews>
    <workbookView xWindow="-120" yWindow="-120" windowWidth="29040" windowHeight="15840" xr2:uid="{7101AE42-8F9F-4105-8161-094075F0348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 l="1"/>
  <c r="Y14" i="1" s="1"/>
  <c r="Y9" i="1"/>
  <c r="Y5" i="1"/>
  <c r="Y4" i="1"/>
  <c r="X4" i="1"/>
  <c r="E9" i="1"/>
  <c r="E10" i="1" s="1"/>
  <c r="X5" i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H10" i="1"/>
  <c r="I10" i="1"/>
  <c r="Y11" i="1" l="1"/>
  <c r="Y13" i="1"/>
  <c r="X17" i="1" s="1"/>
  <c r="Y6" i="1"/>
  <c r="X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</author>
    <author>cris</author>
  </authors>
  <commentList>
    <comment ref="E6" authorId="0" shapeId="0" xr:uid="{13C054DE-82D9-4227-B169-5476E7AF02CA}">
      <text>
        <r>
          <rPr>
            <sz val="9"/>
            <color indexed="81"/>
            <rFont val="Tahoma"/>
            <family val="2"/>
          </rPr>
          <t>Ingrese el porcentaje de acierto del sistema</t>
        </r>
      </text>
    </comment>
    <comment ref="F6" authorId="0" shapeId="0" xr:uid="{42B77142-A5CF-4B32-B768-DECBDDBF367B}">
      <text>
        <r>
          <rPr>
            <sz val="9"/>
            <color indexed="81"/>
            <rFont val="Tahoma"/>
            <family val="2"/>
          </rPr>
          <t>Ingrese el porcentaje de fallo del sistema</t>
        </r>
      </text>
    </comment>
    <comment ref="H6" authorId="1" shapeId="0" xr:uid="{CDCCE8C3-22F8-4AD5-8847-2D59D78F5E2E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Ingrese la pérdida media de sus operaciones.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1" shapeId="0" xr:uid="{64025135-185D-4781-8456-96F68CD935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Ingrese la ganancia media de sus operaciones.</t>
        </r>
      </text>
    </comment>
    <comment ref="E9" authorId="1" shapeId="0" xr:uid="{A60F77ED-901A-47E3-8CE4-D6A276D3C71F}">
      <text>
        <r>
          <rPr>
            <sz val="9"/>
            <color indexed="81"/>
            <rFont val="Tahoma"/>
            <family val="2"/>
          </rPr>
          <t>El valor obtenido es el promedio por operación.
En este caso nos dice que como media por operación obtenemos ...</t>
        </r>
      </text>
    </comment>
  </commentList>
</comments>
</file>

<file path=xl/sharedStrings.xml><?xml version="1.0" encoding="utf-8"?>
<sst xmlns="http://schemas.openxmlformats.org/spreadsheetml/2006/main" count="58" uniqueCount="32">
  <si>
    <t>PORCENTAJE</t>
  </si>
  <si>
    <t>PROMEDIO</t>
  </si>
  <si>
    <t>ACIERTOS</t>
  </si>
  <si>
    <t>FALLOS</t>
  </si>
  <si>
    <t>PÉRDIDAS</t>
  </si>
  <si>
    <t>GANANCIAS</t>
  </si>
  <si>
    <t>ESPERANZA MATEMÁTICA</t>
  </si>
  <si>
    <t>RATIO</t>
  </si>
  <si>
    <t>RIESGO</t>
  </si>
  <si>
    <t>BENEFICIO</t>
  </si>
  <si>
    <t xml:space="preserve">       </t>
  </si>
  <si>
    <t xml:space="preserve">    VÍDEO</t>
  </si>
  <si>
    <t>EXPLICATIVO :</t>
  </si>
  <si>
    <t>SUSCRÍBETE</t>
  </si>
  <si>
    <t>N° Op.</t>
  </si>
  <si>
    <t>Resultado</t>
  </si>
  <si>
    <t>¡Únete a nuestras redes sociales!</t>
  </si>
  <si>
    <t>Equity</t>
  </si>
  <si>
    <t>G</t>
  </si>
  <si>
    <t>P</t>
  </si>
  <si>
    <t>N°Op.</t>
  </si>
  <si>
    <t>%</t>
  </si>
  <si>
    <t xml:space="preserve">     Total Ganancia</t>
  </si>
  <si>
    <t xml:space="preserve">     Total Perdida</t>
  </si>
  <si>
    <t>E</t>
  </si>
  <si>
    <t>Capital Inicial</t>
  </si>
  <si>
    <t>% Acierto (Pg)</t>
  </si>
  <si>
    <t>% Fallo (Pp)</t>
  </si>
  <si>
    <t xml:space="preserve"> Avg. Ganancia (Gm)</t>
  </si>
  <si>
    <t xml:space="preserve"> Avg. Perdida (Pm)</t>
  </si>
  <si>
    <t>Neto</t>
  </si>
  <si>
    <t>https://youtu.be/-4n6KBJqKY4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</si>
</sst>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240A]\ #,##0"/>
    <numFmt numFmtId="165" formatCode="[$$-240A]\ #,##0.0"/>
    <numFmt numFmtId="166" formatCode="_-[$$-409]* #,##0.00_ ;_-[$$-409]* \-#,##0.00\ ;_-[$$-409]* &quot;-&quot;??_ ;_-@_ "/>
    <numFmt numFmtId="167" formatCode="[$$-409]#,##0.00"/>
    <numFmt numFmtId="168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2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15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7" borderId="0" xfId="0" applyFont="1" applyFill="1" applyProtection="1">
      <protection locked="0"/>
    </xf>
    <xf numFmtId="0" fontId="5" fillId="0" borderId="0" xfId="0" applyFont="1" applyProtection="1">
      <protection locked="0"/>
    </xf>
    <xf numFmtId="164" fontId="8" fillId="8" borderId="1" xfId="0" applyNumberFormat="1" applyFont="1" applyFill="1" applyBorder="1" applyAlignment="1" applyProtection="1">
      <alignment horizontal="center" vertical="center"/>
      <protection locked="0"/>
    </xf>
    <xf numFmtId="9" fontId="8" fillId="9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2" fontId="0" fillId="10" borderId="1" xfId="0" applyNumberFormat="1" applyFill="1" applyBorder="1" applyAlignment="1" applyProtection="1">
      <alignment horizontal="center" vertical="center"/>
      <protection locked="0"/>
    </xf>
    <xf numFmtId="166" fontId="9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Protection="1">
      <protection locked="0"/>
    </xf>
    <xf numFmtId="0" fontId="11" fillId="7" borderId="0" xfId="0" applyFont="1" applyFill="1" applyAlignment="1" applyProtection="1">
      <alignment horizontal="center" vertical="center"/>
      <protection locked="0"/>
    </xf>
    <xf numFmtId="2" fontId="5" fillId="7" borderId="0" xfId="0" applyNumberFormat="1" applyFont="1" applyFill="1" applyAlignment="1" applyProtection="1">
      <alignment horizontal="center" vertical="center"/>
      <protection locked="0"/>
    </xf>
    <xf numFmtId="166" fontId="5" fillId="7" borderId="0" xfId="0" applyNumberFormat="1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12" fillId="7" borderId="0" xfId="0" applyFont="1" applyFill="1" applyProtection="1">
      <protection locked="0"/>
    </xf>
    <xf numFmtId="0" fontId="6" fillId="7" borderId="0" xfId="0" applyFont="1" applyFill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vertical="center" textRotation="90"/>
      <protection locked="0"/>
    </xf>
    <xf numFmtId="2" fontId="5" fillId="7" borderId="0" xfId="0" applyNumberFormat="1" applyFont="1" applyFill="1" applyAlignment="1" applyProtection="1">
      <alignment vertical="center"/>
      <protection locked="0"/>
    </xf>
    <xf numFmtId="166" fontId="5" fillId="7" borderId="0" xfId="0" applyNumberFormat="1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right"/>
      <protection locked="0"/>
    </xf>
    <xf numFmtId="168" fontId="9" fillId="3" borderId="1" xfId="1" applyNumberFormat="1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6" borderId="3" xfId="0" applyFont="1" applyFill="1" applyBorder="1" applyAlignment="1" applyProtection="1">
      <alignment horizontal="center"/>
      <protection locked="0"/>
    </xf>
    <xf numFmtId="167" fontId="9" fillId="11" borderId="2" xfId="0" applyNumberFormat="1" applyFont="1" applyFill="1" applyBorder="1" applyAlignment="1" applyProtection="1">
      <alignment horizontal="center"/>
      <protection locked="0"/>
    </xf>
    <xf numFmtId="167" fontId="9" fillId="11" borderId="3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167" fontId="21" fillId="0" borderId="1" xfId="0" applyNumberFormat="1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3" fillId="13" borderId="4" xfId="0" applyFont="1" applyFill="1" applyBorder="1" applyAlignment="1" applyProtection="1">
      <alignment horizontal="center" vertical="center"/>
      <protection locked="0"/>
    </xf>
    <xf numFmtId="0" fontId="23" fillId="13" borderId="5" xfId="0" applyFont="1" applyFill="1" applyBorder="1" applyAlignment="1" applyProtection="1">
      <alignment horizontal="center" vertical="center"/>
      <protection locked="0"/>
    </xf>
    <xf numFmtId="0" fontId="23" fillId="13" borderId="6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168" fontId="28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7" fontId="25" fillId="0" borderId="1" xfId="0" applyNumberFormat="1" applyFont="1" applyBorder="1" applyAlignment="1" applyProtection="1">
      <alignment horizontal="center"/>
      <protection locked="0"/>
    </xf>
    <xf numFmtId="167" fontId="0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167" fontId="26" fillId="0" borderId="1" xfId="0" applyNumberFormat="1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167" fontId="27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167" fontId="22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31" fillId="13" borderId="1" xfId="0" applyFont="1" applyFill="1" applyBorder="1" applyAlignment="1" applyProtection="1">
      <alignment horizontal="center"/>
      <protection locked="0"/>
    </xf>
    <xf numFmtId="167" fontId="30" fillId="14" borderId="2" xfId="0" applyNumberFormat="1" applyFont="1" applyFill="1" applyBorder="1" applyAlignment="1" applyProtection="1">
      <alignment horizontal="center"/>
      <protection locked="0"/>
    </xf>
    <xf numFmtId="167" fontId="30" fillId="14" borderId="3" xfId="0" applyNumberFormat="1" applyFont="1" applyFill="1" applyBorder="1" applyAlignment="1" applyProtection="1">
      <alignment horizontal="center"/>
      <protection locked="0"/>
    </xf>
    <xf numFmtId="167" fontId="22" fillId="0" borderId="1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5" fillId="5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vertical="center"/>
    </xf>
    <xf numFmtId="0" fontId="18" fillId="12" borderId="0" xfId="0" applyFont="1" applyFill="1" applyAlignment="1" applyProtection="1">
      <alignment horizontal="center" vertical="center"/>
    </xf>
    <xf numFmtId="0" fontId="4" fillId="2" borderId="0" xfId="2" applyFill="1" applyBorder="1" applyProtection="1"/>
    <xf numFmtId="0" fontId="14" fillId="2" borderId="0" xfId="0" applyFont="1" applyFill="1" applyProtection="1"/>
    <xf numFmtId="2" fontId="5" fillId="7" borderId="0" xfId="0" applyNumberFormat="1" applyFont="1" applyFill="1" applyAlignment="1" applyProtection="1">
      <alignment horizontal="center" vertical="center"/>
      <protection hidden="1"/>
    </xf>
    <xf numFmtId="2" fontId="5" fillId="7" borderId="0" xfId="0" applyNumberFormat="1" applyFont="1" applyFill="1" applyAlignment="1" applyProtection="1">
      <alignment vertical="center"/>
      <protection hidden="1"/>
    </xf>
    <xf numFmtId="166" fontId="5" fillId="7" borderId="0" xfId="0" applyNumberFormat="1" applyFont="1" applyFill="1" applyAlignment="1" applyProtection="1">
      <alignment vertical="center"/>
      <protection hidden="1"/>
    </xf>
    <xf numFmtId="0" fontId="5" fillId="4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7" borderId="0" xfId="2" applyFill="1" applyBorder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12">
    <dxf>
      <font>
        <b/>
        <i val="0"/>
      </font>
      <fill>
        <patternFill>
          <bgColor rgb="FF66FF66"/>
        </patternFill>
      </fill>
    </dxf>
    <dxf>
      <font>
        <b/>
        <i val="0"/>
        <strike val="0"/>
        <color rgb="FF00206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9999"/>
        </patternFill>
      </fill>
    </dxf>
    <dxf>
      <font>
        <b/>
        <i val="0"/>
        <color theme="1"/>
      </font>
      <fill>
        <patternFill>
          <bgColor rgb="FF66FF66"/>
        </patternFill>
      </fill>
    </dxf>
    <dxf>
      <font>
        <b/>
        <i val="0"/>
        <color theme="1"/>
      </font>
      <fill>
        <patternFill>
          <bgColor rgb="FF99FF99"/>
        </patternFill>
      </fill>
    </dxf>
    <dxf>
      <font>
        <b/>
        <i val="0"/>
        <color theme="1"/>
      </font>
      <fill>
        <patternFill>
          <bgColor rgb="FF66CCFF"/>
        </patternFill>
      </fill>
    </dxf>
    <dxf>
      <font>
        <b/>
        <i val="0"/>
        <color theme="1"/>
      </font>
      <fill>
        <patternFill>
          <bgColor rgb="FF66FF99"/>
        </patternFill>
      </fill>
    </dxf>
    <dxf>
      <font>
        <b/>
        <i val="0"/>
        <color theme="1"/>
      </font>
      <fill>
        <patternFill>
          <bgColor rgb="FFFF7C80"/>
        </patternFill>
      </fill>
    </dxf>
    <dxf>
      <font>
        <b/>
        <i val="0"/>
        <color theme="1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235-4379-9B2B-9DB137D6A86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235-4379-9B2B-9DB137D6A86B}"/>
              </c:ext>
            </c:extLst>
          </c:dPt>
          <c:cat>
            <c:strRef>
              <c:f>'[1]ESPERANZA MATEMÁTICA'!$E$6:$F$6</c:f>
              <c:strCache>
                <c:ptCount val="2"/>
                <c:pt idx="0">
                  <c:v>ACIERTOS</c:v>
                </c:pt>
                <c:pt idx="1">
                  <c:v>FALLOS</c:v>
                </c:pt>
              </c:strCache>
            </c:strRef>
          </c:cat>
          <c:val>
            <c:numRef>
              <c:f>Hoja1!$E$6:$F$6</c:f>
              <c:numCache>
                <c:formatCode>0.0%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5-4379-9B2B-9DB137D6A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414976"/>
        <c:axId val="58416512"/>
        <c:axId val="0"/>
      </c:bar3DChart>
      <c:catAx>
        <c:axId val="5841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416512"/>
        <c:crosses val="autoZero"/>
        <c:auto val="1"/>
        <c:lblAlgn val="ctr"/>
        <c:lblOffset val="100"/>
        <c:noMultiLvlLbl val="0"/>
      </c:catAx>
      <c:valAx>
        <c:axId val="58416512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584149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571-44EF-931E-D89E0721964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571-44EF-931E-D89E0721964F}"/>
              </c:ext>
            </c:extLst>
          </c:dPt>
          <c:cat>
            <c:strRef>
              <c:f>'[1]ESPERANZA MATEMÁTICA'!$H$10:$I$10</c:f>
              <c:strCache>
                <c:ptCount val="2"/>
                <c:pt idx="0">
                  <c:v>RIESGO</c:v>
                </c:pt>
                <c:pt idx="1">
                  <c:v>BENEFICIO</c:v>
                </c:pt>
              </c:strCache>
            </c:strRef>
          </c:cat>
          <c:val>
            <c:numRef>
              <c:f>Hoja1!$H$10:$I$10</c:f>
              <c:numCache>
                <c:formatCode>0.00</c:formatCode>
                <c:ptCount val="2"/>
                <c:pt idx="0" formatCode="General">
                  <c:v>1</c:v>
                </c:pt>
                <c:pt idx="1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71-44EF-931E-D89E0721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32576"/>
        <c:axId val="52234112"/>
        <c:axId val="0"/>
      </c:bar3DChart>
      <c:catAx>
        <c:axId val="5223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234112"/>
        <c:crosses val="autoZero"/>
        <c:auto val="1"/>
        <c:lblAlgn val="ctr"/>
        <c:lblOffset val="100"/>
        <c:noMultiLvlLbl val="0"/>
      </c:catAx>
      <c:valAx>
        <c:axId val="52234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2232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bit.ly/Matem&#225;ticaDelTradingFx" TargetMode="External"/><Relationship Id="rId3" Type="http://schemas.openxmlformats.org/officeDocument/2006/relationships/image" Target="../media/image2.png"/><Relationship Id="rId7" Type="http://schemas.openxmlformats.org/officeDocument/2006/relationships/chart" Target="../charts/chart2.xml"/><Relationship Id="rId12" Type="http://schemas.openxmlformats.org/officeDocument/2006/relationships/image" Target="../media/image6.png"/><Relationship Id="rId2" Type="http://schemas.openxmlformats.org/officeDocument/2006/relationships/hyperlink" Target="https://www.youtube.com/channel/UC010VidMBgHkbE0IvNABoxg?sub_confirmation=1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hyperlink" Target="https://t.me/MatematicasdelTradingFx" TargetMode="External"/><Relationship Id="rId4" Type="http://schemas.openxmlformats.org/officeDocument/2006/relationships/hyperlink" Target="mailto:soporte@matem&#225;ticadeltrading.com" TargetMode="Externa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1</xdr:row>
      <xdr:rowOff>91169</xdr:rowOff>
    </xdr:from>
    <xdr:to>
      <xdr:col>14</xdr:col>
      <xdr:colOff>0</xdr:colOff>
      <xdr:row>8</xdr:row>
      <xdr:rowOff>142866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613AF4C-D77D-4E85-A0D7-DF5534E1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25" y="281669"/>
          <a:ext cx="1457325" cy="1421832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8</xdr:col>
      <xdr:colOff>258537</xdr:colOff>
      <xdr:row>30</xdr:row>
      <xdr:rowOff>81643</xdr:rowOff>
    </xdr:from>
    <xdr:to>
      <xdr:col>9</xdr:col>
      <xdr:colOff>315585</xdr:colOff>
      <xdr:row>32</xdr:row>
      <xdr:rowOff>43500</xdr:rowOff>
    </xdr:to>
    <xdr:pic>
      <xdr:nvPicPr>
        <xdr:cNvPr id="3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1732DB-F039-4229-AC0A-AC6741181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0437" y="5949043"/>
          <a:ext cx="819048" cy="342857"/>
        </a:xfrm>
        <a:prstGeom prst="rect">
          <a:avLst/>
        </a:prstGeom>
      </xdr:spPr>
    </xdr:pic>
    <xdr:clientData/>
  </xdr:twoCellAnchor>
  <xdr:twoCellAnchor editAs="oneCell">
    <xdr:from>
      <xdr:col>13</xdr:col>
      <xdr:colOff>546469</xdr:colOff>
      <xdr:row>12</xdr:row>
      <xdr:rowOff>190500</xdr:rowOff>
    </xdr:from>
    <xdr:to>
      <xdr:col>14</xdr:col>
      <xdr:colOff>250568</xdr:colOff>
      <xdr:row>15</xdr:row>
      <xdr:rowOff>6281</xdr:rowOff>
    </xdr:to>
    <xdr:pic>
      <xdr:nvPicPr>
        <xdr:cNvPr id="5" name="4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4FA0B0-1533-46FB-B3DD-83C7B2B3D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90219" y="2581275"/>
          <a:ext cx="466099" cy="394609"/>
        </a:xfrm>
        <a:prstGeom prst="rect">
          <a:avLst/>
        </a:prstGeom>
      </xdr:spPr>
    </xdr:pic>
    <xdr:clientData/>
  </xdr:twoCellAnchor>
  <xdr:twoCellAnchor>
    <xdr:from>
      <xdr:col>7</xdr:col>
      <xdr:colOff>419098</xdr:colOff>
      <xdr:row>6</xdr:row>
      <xdr:rowOff>35380</xdr:rowOff>
    </xdr:from>
    <xdr:to>
      <xdr:col>7</xdr:col>
      <xdr:colOff>609600</xdr:colOff>
      <xdr:row>6</xdr:row>
      <xdr:rowOff>172813</xdr:rowOff>
    </xdr:to>
    <xdr:sp macro="" textlink="">
      <xdr:nvSpPr>
        <xdr:cNvPr id="6" name="11 Flecha abajo">
          <a:extLst>
            <a:ext uri="{FF2B5EF4-FFF2-40B4-BE49-F238E27FC236}">
              <a16:creationId xmlns:a16="http://schemas.microsoft.com/office/drawing/2014/main" id="{62024ACB-6D8E-476A-8794-BAFBD9E073E0}"/>
            </a:ext>
          </a:extLst>
        </xdr:cNvPr>
        <xdr:cNvSpPr/>
      </xdr:nvSpPr>
      <xdr:spPr>
        <a:xfrm>
          <a:off x="3428998" y="1187905"/>
          <a:ext cx="190502" cy="137433"/>
        </a:xfrm>
        <a:prstGeom prst="down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374196</xdr:colOff>
      <xdr:row>6</xdr:row>
      <xdr:rowOff>35378</xdr:rowOff>
    </xdr:from>
    <xdr:to>
      <xdr:col>8</xdr:col>
      <xdr:colOff>564698</xdr:colOff>
      <xdr:row>6</xdr:row>
      <xdr:rowOff>172811</xdr:rowOff>
    </xdr:to>
    <xdr:sp macro="" textlink="">
      <xdr:nvSpPr>
        <xdr:cNvPr id="7" name="12 Flecha abajo">
          <a:extLst>
            <a:ext uri="{FF2B5EF4-FFF2-40B4-BE49-F238E27FC236}">
              <a16:creationId xmlns:a16="http://schemas.microsoft.com/office/drawing/2014/main" id="{A4058FE4-EF8A-496E-80C4-041F5A1F8AC6}"/>
            </a:ext>
          </a:extLst>
        </xdr:cNvPr>
        <xdr:cNvSpPr/>
      </xdr:nvSpPr>
      <xdr:spPr>
        <a:xfrm>
          <a:off x="4146096" y="1187903"/>
          <a:ext cx="190502" cy="137433"/>
        </a:xfrm>
        <a:prstGeom prst="down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27213</xdr:colOff>
      <xdr:row>12</xdr:row>
      <xdr:rowOff>27214</xdr:rowOff>
    </xdr:from>
    <xdr:to>
      <xdr:col>6</xdr:col>
      <xdr:colOff>285750</xdr:colOff>
      <xdr:row>30</xdr:row>
      <xdr:rowOff>13607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23861DBF-2D98-4538-AC99-F295EF36A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244929</xdr:colOff>
      <xdr:row>12</xdr:row>
      <xdr:rowOff>13606</xdr:rowOff>
    </xdr:from>
    <xdr:to>
      <xdr:col>9</xdr:col>
      <xdr:colOff>136071</xdr:colOff>
      <xdr:row>29</xdr:row>
      <xdr:rowOff>176893</xdr:rowOff>
    </xdr:to>
    <xdr:graphicFrame macro="">
      <xdr:nvGraphicFramePr>
        <xdr:cNvPr id="9" name="14 Gráfico">
          <a:extLst>
            <a:ext uri="{FF2B5EF4-FFF2-40B4-BE49-F238E27FC236}">
              <a16:creationId xmlns:a16="http://schemas.microsoft.com/office/drawing/2014/main" id="{B601C6FC-44C5-4F0B-98B2-CA4EF12CA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549520</xdr:colOff>
      <xdr:row>11</xdr:row>
      <xdr:rowOff>149678</xdr:rowOff>
    </xdr:from>
    <xdr:to>
      <xdr:col>6</xdr:col>
      <xdr:colOff>1360</xdr:colOff>
      <xdr:row>12</xdr:row>
      <xdr:rowOff>136070</xdr:rowOff>
    </xdr:to>
    <xdr:sp macro="" textlink="">
      <xdr:nvSpPr>
        <xdr:cNvPr id="10" name="15 Rectángulo redondeado">
          <a:extLst>
            <a:ext uri="{FF2B5EF4-FFF2-40B4-BE49-F238E27FC236}">
              <a16:creationId xmlns:a16="http://schemas.microsoft.com/office/drawing/2014/main" id="{DF5B4399-B844-4BD6-9410-965E3AA6E12F}"/>
            </a:ext>
          </a:extLst>
        </xdr:cNvPr>
        <xdr:cNvSpPr/>
      </xdr:nvSpPr>
      <xdr:spPr>
        <a:xfrm>
          <a:off x="1795097" y="2303793"/>
          <a:ext cx="975840" cy="228181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PORCENTAJE</a:t>
          </a:r>
        </a:p>
      </xdr:txBody>
    </xdr:sp>
    <xdr:clientData/>
  </xdr:twoCellAnchor>
  <xdr:twoCellAnchor>
    <xdr:from>
      <xdr:col>7</xdr:col>
      <xdr:colOff>612320</xdr:colOff>
      <xdr:row>11</xdr:row>
      <xdr:rowOff>149680</xdr:rowOff>
    </xdr:from>
    <xdr:to>
      <xdr:col>8</xdr:col>
      <xdr:colOff>438150</xdr:colOff>
      <xdr:row>12</xdr:row>
      <xdr:rowOff>114300</xdr:rowOff>
    </xdr:to>
    <xdr:sp macro="" textlink="">
      <xdr:nvSpPr>
        <xdr:cNvPr id="11" name="17 Rectángulo redondeado">
          <a:extLst>
            <a:ext uri="{FF2B5EF4-FFF2-40B4-BE49-F238E27FC236}">
              <a16:creationId xmlns:a16="http://schemas.microsoft.com/office/drawing/2014/main" id="{C48577A0-A20E-4CC8-AC63-78E621CA9A0A}"/>
            </a:ext>
          </a:extLst>
        </xdr:cNvPr>
        <xdr:cNvSpPr/>
      </xdr:nvSpPr>
      <xdr:spPr>
        <a:xfrm>
          <a:off x="3622220" y="2302330"/>
          <a:ext cx="587830" cy="202745"/>
        </a:xfrm>
        <a:prstGeom prst="round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RATIO </a:t>
          </a:r>
        </a:p>
      </xdr:txBody>
    </xdr:sp>
    <xdr:clientData/>
  </xdr:twoCellAnchor>
  <xdr:twoCellAnchor editAs="oneCell">
    <xdr:from>
      <xdr:col>11</xdr:col>
      <xdr:colOff>175533</xdr:colOff>
      <xdr:row>12</xdr:row>
      <xdr:rowOff>175532</xdr:rowOff>
    </xdr:from>
    <xdr:to>
      <xdr:col>12</xdr:col>
      <xdr:colOff>191233</xdr:colOff>
      <xdr:row>14</xdr:row>
      <xdr:rowOff>170926</xdr:rowOff>
    </xdr:to>
    <xdr:pic>
      <xdr:nvPicPr>
        <xdr:cNvPr id="12" name="18 Imagen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68D59B-DD5A-47C9-A6E2-7F900CCB7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95283" y="2566307"/>
          <a:ext cx="653142" cy="383722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457200</xdr:colOff>
      <xdr:row>12</xdr:row>
      <xdr:rowOff>190501</xdr:rowOff>
    </xdr:from>
    <xdr:to>
      <xdr:col>13</xdr:col>
      <xdr:colOff>155122</xdr:colOff>
      <xdr:row>15</xdr:row>
      <xdr:rowOff>6280</xdr:rowOff>
    </xdr:to>
    <xdr:pic>
      <xdr:nvPicPr>
        <xdr:cNvPr id="13" name="19 Imagen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D45598D-C887-47ED-9912-9DF39262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838950" y="2581276"/>
          <a:ext cx="459922" cy="394607"/>
        </a:xfrm>
        <a:prstGeom prst="rect">
          <a:avLst/>
        </a:prstGeom>
      </xdr:spPr>
    </xdr:pic>
    <xdr:clientData/>
  </xdr:twoCellAnchor>
  <xdr:twoCellAnchor>
    <xdr:from>
      <xdr:col>11</xdr:col>
      <xdr:colOff>432288</xdr:colOff>
      <xdr:row>9</xdr:row>
      <xdr:rowOff>24494</xdr:rowOff>
    </xdr:from>
    <xdr:to>
      <xdr:col>14</xdr:col>
      <xdr:colOff>161925</xdr:colOff>
      <xdr:row>10</xdr:row>
      <xdr:rowOff>7327</xdr:rowOff>
    </xdr:to>
    <xdr:sp macro="" textlink="">
      <xdr:nvSpPr>
        <xdr:cNvPr id="14" name="20 CuadroTexto">
          <a:extLst>
            <a:ext uri="{FF2B5EF4-FFF2-40B4-BE49-F238E27FC236}">
              <a16:creationId xmlns:a16="http://schemas.microsoft.com/office/drawing/2014/main" id="{D7827E6B-DF95-4F9B-8A1E-E1B9CCC241F2}"/>
            </a:ext>
          </a:extLst>
        </xdr:cNvPr>
        <xdr:cNvSpPr txBox="1"/>
      </xdr:nvSpPr>
      <xdr:spPr>
        <a:xfrm>
          <a:off x="6249865" y="1673052"/>
          <a:ext cx="1891079" cy="180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chemeClr val="bg1"/>
              </a:solidFill>
            </a:rPr>
            <a:t>Matemática del Trading </a:t>
          </a:r>
        </a:p>
      </xdr:txBody>
    </xdr:sp>
    <xdr:clientData/>
  </xdr:twoCellAnchor>
  <xdr:twoCellAnchor editAs="oneCell">
    <xdr:from>
      <xdr:col>10</xdr:col>
      <xdr:colOff>58616</xdr:colOff>
      <xdr:row>16</xdr:row>
      <xdr:rowOff>139210</xdr:rowOff>
    </xdr:from>
    <xdr:to>
      <xdr:col>15</xdr:col>
      <xdr:colOff>219809</xdr:colOff>
      <xdr:row>28</xdr:row>
      <xdr:rowOff>175846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81F18E27-8DE3-9E95-276F-C9DC3BCD5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597770" y="3245825"/>
          <a:ext cx="3363058" cy="239590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/Desktop/PARA%20MI%20PAGINA/Esperanza%20Matem&#225;tica%20-%20Mat.%20Del%20Tra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ERANZA MATEMÁTICA"/>
    </sheetNames>
    <sheetDataSet>
      <sheetData sheetId="0">
        <row r="6">
          <cell r="E6" t="str">
            <v>ACIERTOS</v>
          </cell>
          <cell r="F6" t="str">
            <v>FALLOS</v>
          </cell>
        </row>
        <row r="10">
          <cell r="H10" t="str">
            <v>RIESGO</v>
          </cell>
          <cell r="I10" t="str">
            <v>BENEFICIO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-4n6KBJqKY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26E6-37E4-44AA-8446-E742F07E6ED2}">
  <dimension ref="A1:Z34"/>
  <sheetViews>
    <sheetView showGridLines="0" tabSelected="1" zoomScale="130" zoomScaleNormal="130" workbookViewId="0">
      <selection activeCell="L12" sqref="L12:O12"/>
    </sheetView>
  </sheetViews>
  <sheetFormatPr baseColWidth="10" defaultColWidth="0" defaultRowHeight="15" zeroHeight="1" x14ac:dyDescent="0.25"/>
  <cols>
    <col min="1" max="1" width="3.28515625" style="39" customWidth="1"/>
    <col min="2" max="2" width="1.7109375" style="39" customWidth="1"/>
    <col min="3" max="3" width="1.85546875" style="39" customWidth="1"/>
    <col min="4" max="9" width="11.42578125" style="39" customWidth="1"/>
    <col min="10" max="10" width="7.5703125" style="39" customWidth="1"/>
    <col min="11" max="11" width="4.140625" style="39" customWidth="1"/>
    <col min="12" max="12" width="9.5703125" style="39" customWidth="1"/>
    <col min="13" max="15" width="11.42578125" style="39" customWidth="1"/>
    <col min="16" max="16" width="4.28515625" style="39" customWidth="1"/>
    <col min="17" max="17" width="2.140625" style="39" customWidth="1"/>
    <col min="18" max="18" width="6.140625" style="40" bestFit="1" customWidth="1"/>
    <col min="19" max="19" width="3.7109375" style="41" customWidth="1"/>
    <col min="20" max="20" width="7.7109375" style="39" bestFit="1" customWidth="1"/>
    <col min="21" max="21" width="10.7109375" style="39" bestFit="1" customWidth="1"/>
    <col min="22" max="22" width="3.28515625" style="39" customWidth="1"/>
    <col min="23" max="23" width="14.85546875" style="39" bestFit="1" customWidth="1"/>
    <col min="24" max="24" width="7.140625" style="39" customWidth="1"/>
    <col min="25" max="25" width="9.5703125" style="39" bestFit="1" customWidth="1"/>
    <col min="26" max="26" width="2.42578125" style="39" customWidth="1"/>
    <col min="27" max="16384" width="11.42578125" style="39" hidden="1"/>
  </cols>
  <sheetData>
    <row r="1" spans="1:25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5" x14ac:dyDescent="0.25">
      <c r="A2" s="1"/>
      <c r="B2" s="2"/>
      <c r="C2" s="2"/>
      <c r="D2" s="2"/>
      <c r="E2" s="2"/>
      <c r="F2" s="2"/>
      <c r="G2" s="2"/>
      <c r="H2" s="2"/>
      <c r="I2" s="2"/>
      <c r="J2" s="3"/>
      <c r="K2" s="74"/>
      <c r="L2" s="75"/>
      <c r="M2" s="75"/>
      <c r="N2" s="75"/>
      <c r="O2" s="75"/>
      <c r="P2" s="75"/>
      <c r="S2" s="42" t="s">
        <v>25</v>
      </c>
      <c r="T2" s="42"/>
      <c r="U2" s="43">
        <v>2000</v>
      </c>
    </row>
    <row r="3" spans="1:25" ht="16.5" thickBot="1" x14ac:dyDescent="0.3">
      <c r="A3" s="1"/>
      <c r="B3" s="2"/>
      <c r="C3" s="2"/>
      <c r="D3" s="2"/>
      <c r="E3" s="2"/>
      <c r="F3" s="2"/>
      <c r="G3" s="2"/>
      <c r="H3" s="2"/>
      <c r="I3" s="2"/>
      <c r="J3" s="3"/>
      <c r="K3" s="74"/>
      <c r="L3" s="75"/>
      <c r="M3" s="75"/>
      <c r="N3" s="75"/>
      <c r="O3" s="75"/>
      <c r="P3" s="75"/>
      <c r="X3" s="44" t="s">
        <v>20</v>
      </c>
      <c r="Y3" s="44" t="s">
        <v>21</v>
      </c>
    </row>
    <row r="4" spans="1:25" ht="15.75" x14ac:dyDescent="0.25">
      <c r="A4" s="1"/>
      <c r="B4" s="2"/>
      <c r="C4" s="2"/>
      <c r="D4" s="2"/>
      <c r="E4" s="31" t="s">
        <v>0</v>
      </c>
      <c r="F4" s="32"/>
      <c r="G4" s="5"/>
      <c r="H4" s="31" t="s">
        <v>1</v>
      </c>
      <c r="I4" s="32"/>
      <c r="J4" s="6"/>
      <c r="K4" s="74"/>
      <c r="L4" s="74"/>
      <c r="M4" s="75"/>
      <c r="N4" s="75"/>
      <c r="O4" s="75"/>
      <c r="P4" s="75"/>
      <c r="R4" s="45" t="s">
        <v>14</v>
      </c>
      <c r="S4" s="46" t="s">
        <v>15</v>
      </c>
      <c r="T4" s="47"/>
      <c r="U4" s="45" t="s">
        <v>17</v>
      </c>
      <c r="W4" s="48" t="s">
        <v>26</v>
      </c>
      <c r="X4" s="49">
        <f>COUNTIF(S5:S30,"G")</f>
        <v>15</v>
      </c>
      <c r="Y4" s="50">
        <f>X4/X6</f>
        <v>0.57692307692307687</v>
      </c>
    </row>
    <row r="5" spans="1:25" ht="15.75" x14ac:dyDescent="0.25">
      <c r="A5" s="1"/>
      <c r="B5" s="2"/>
      <c r="C5" s="2"/>
      <c r="D5" s="7"/>
      <c r="E5" s="8" t="s">
        <v>2</v>
      </c>
      <c r="F5" s="9" t="s">
        <v>3</v>
      </c>
      <c r="G5" s="10"/>
      <c r="H5" s="9" t="s">
        <v>4</v>
      </c>
      <c r="I5" s="11" t="s">
        <v>5</v>
      </c>
      <c r="J5" s="6"/>
      <c r="K5" s="74"/>
      <c r="L5" s="74"/>
      <c r="M5" s="75"/>
      <c r="N5" s="75"/>
      <c r="O5" s="75"/>
      <c r="P5" s="75"/>
      <c r="R5" s="51">
        <v>1</v>
      </c>
      <c r="S5" s="52" t="s">
        <v>18</v>
      </c>
      <c r="T5" s="53">
        <v>50</v>
      </c>
      <c r="U5" s="54">
        <f>U2+T5</f>
        <v>2050</v>
      </c>
      <c r="W5" s="55" t="s">
        <v>27</v>
      </c>
      <c r="X5" s="49">
        <f>COUNTIF(S5:S30,"P")</f>
        <v>11</v>
      </c>
      <c r="Y5" s="50">
        <f>X5/X6</f>
        <v>0.42307692307692307</v>
      </c>
    </row>
    <row r="6" spans="1:25" ht="15.75" x14ac:dyDescent="0.25">
      <c r="A6" s="1"/>
      <c r="B6" s="2"/>
      <c r="C6" s="2"/>
      <c r="D6" s="2"/>
      <c r="E6" s="30">
        <v>0.9</v>
      </c>
      <c r="F6" s="30">
        <v>0.1</v>
      </c>
      <c r="G6" s="2"/>
      <c r="H6" s="12">
        <v>140</v>
      </c>
      <c r="I6" s="12">
        <v>10</v>
      </c>
      <c r="J6" s="3"/>
      <c r="K6" s="74"/>
      <c r="L6" s="75"/>
      <c r="M6" s="75"/>
      <c r="N6" s="75"/>
      <c r="O6" s="75"/>
      <c r="P6" s="75"/>
      <c r="R6" s="51">
        <v>2</v>
      </c>
      <c r="S6" s="52" t="s">
        <v>19</v>
      </c>
      <c r="T6" s="56">
        <v>-48</v>
      </c>
      <c r="U6" s="54">
        <f>U5+T6</f>
        <v>2002</v>
      </c>
      <c r="W6" s="57"/>
      <c r="X6" s="58">
        <f>SUM(X4:X5)</f>
        <v>26</v>
      </c>
      <c r="Y6" s="59">
        <f>IF(Y4="","",SUM(Y4:Y5))</f>
        <v>1</v>
      </c>
    </row>
    <row r="7" spans="1:2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74"/>
      <c r="L7" s="75"/>
      <c r="M7" s="75"/>
      <c r="N7" s="75"/>
      <c r="O7" s="75"/>
      <c r="P7" s="75"/>
      <c r="R7" s="51">
        <v>3</v>
      </c>
      <c r="S7" s="52" t="s">
        <v>18</v>
      </c>
      <c r="T7" s="53">
        <v>70</v>
      </c>
      <c r="U7" s="54">
        <f t="shared" ref="U7:U30" si="0">U6+T7</f>
        <v>2072</v>
      </c>
    </row>
    <row r="8" spans="1:25" x14ac:dyDescent="0.25">
      <c r="A8" s="1"/>
      <c r="B8" s="2"/>
      <c r="C8" s="2"/>
      <c r="D8" s="2"/>
      <c r="E8" s="33" t="s">
        <v>6</v>
      </c>
      <c r="F8" s="34"/>
      <c r="G8" s="13"/>
      <c r="H8" s="31" t="s">
        <v>7</v>
      </c>
      <c r="I8" s="32"/>
      <c r="J8" s="2"/>
      <c r="K8" s="74"/>
      <c r="L8" s="75"/>
      <c r="M8" s="75"/>
      <c r="N8" s="75"/>
      <c r="O8" s="75"/>
      <c r="P8" s="75"/>
      <c r="R8" s="51">
        <v>4</v>
      </c>
      <c r="S8" s="52" t="s">
        <v>19</v>
      </c>
      <c r="T8" s="56">
        <v>-44</v>
      </c>
      <c r="U8" s="54">
        <f t="shared" si="0"/>
        <v>2028</v>
      </c>
    </row>
    <row r="9" spans="1:25" ht="15.75" x14ac:dyDescent="0.25">
      <c r="A9" s="1"/>
      <c r="B9" s="2"/>
      <c r="C9" s="2"/>
      <c r="D9" s="2"/>
      <c r="E9" s="35">
        <f>IF(OR(E6="",H6="",I6=""),"",(E6*I6)-(F6*H6))</f>
        <v>-5</v>
      </c>
      <c r="F9" s="36"/>
      <c r="G9" s="13"/>
      <c r="H9" s="9" t="s">
        <v>8</v>
      </c>
      <c r="I9" s="11" t="s">
        <v>9</v>
      </c>
      <c r="J9" s="2"/>
      <c r="K9" s="74"/>
      <c r="L9" s="75"/>
      <c r="M9" s="75"/>
      <c r="N9" s="75"/>
      <c r="O9" s="75"/>
      <c r="P9" s="75"/>
      <c r="R9" s="51">
        <v>5</v>
      </c>
      <c r="S9" s="52" t="s">
        <v>18</v>
      </c>
      <c r="T9" s="53">
        <v>80</v>
      </c>
      <c r="U9" s="54">
        <f t="shared" si="0"/>
        <v>2108</v>
      </c>
      <c r="W9" s="60" t="s">
        <v>22</v>
      </c>
      <c r="X9" s="61"/>
      <c r="Y9" s="62">
        <f ca="1">SUMIF(S5:T30,"G",T5:T30)</f>
        <v>914</v>
      </c>
    </row>
    <row r="10" spans="1:25" ht="15.75" x14ac:dyDescent="0.25">
      <c r="A10" s="1"/>
      <c r="B10" s="2"/>
      <c r="C10" s="2"/>
      <c r="D10" s="2"/>
      <c r="E10" s="37" t="str">
        <f>IF(E9="","",IF(E9=0,"NEUTRAL",IF(E9&gt;0,"POSITIVA","NEGATIVA")))</f>
        <v>NEGATIVA</v>
      </c>
      <c r="F10" s="38"/>
      <c r="G10" s="2"/>
      <c r="H10" s="14">
        <f>IF(H6="","",1)</f>
        <v>1</v>
      </c>
      <c r="I10" s="15">
        <f>IF(OR(H6="",I6=""),"",I6/H6)</f>
        <v>7.1428571428571425E-2</v>
      </c>
      <c r="J10" s="2"/>
      <c r="K10" s="74"/>
      <c r="L10" s="75"/>
      <c r="M10" s="75"/>
      <c r="N10" s="75"/>
      <c r="O10" s="75"/>
      <c r="P10" s="75"/>
      <c r="R10" s="51">
        <v>6</v>
      </c>
      <c r="S10" s="52" t="s">
        <v>18</v>
      </c>
      <c r="T10" s="53">
        <v>95</v>
      </c>
      <c r="U10" s="54">
        <f t="shared" si="0"/>
        <v>2203</v>
      </c>
      <c r="W10" s="60" t="s">
        <v>23</v>
      </c>
      <c r="X10" s="61"/>
      <c r="Y10" s="63">
        <f ca="1">ABS(SUMIF(S5:T30,"P",T5:T30))</f>
        <v>480</v>
      </c>
    </row>
    <row r="11" spans="1:25" ht="18.75" x14ac:dyDescent="0.25">
      <c r="A11" s="1"/>
      <c r="B11" s="2"/>
      <c r="C11" s="2"/>
      <c r="D11" s="2"/>
      <c r="E11" s="16"/>
      <c r="F11" s="17"/>
      <c r="G11" s="18"/>
      <c r="H11" s="19"/>
      <c r="I11" s="3"/>
      <c r="J11" s="20"/>
      <c r="K11" s="74"/>
      <c r="L11" s="76"/>
      <c r="M11" s="75"/>
      <c r="N11" s="75"/>
      <c r="O11" s="75"/>
      <c r="P11" s="75"/>
      <c r="R11" s="51">
        <v>7</v>
      </c>
      <c r="S11" s="52" t="s">
        <v>19</v>
      </c>
      <c r="T11" s="56">
        <v>-45</v>
      </c>
      <c r="U11" s="54">
        <f t="shared" si="0"/>
        <v>2158</v>
      </c>
      <c r="W11" s="64"/>
      <c r="X11" s="49" t="s">
        <v>30</v>
      </c>
      <c r="Y11" s="65">
        <f ca="1">Y9-Y10</f>
        <v>434</v>
      </c>
    </row>
    <row r="12" spans="1:25" ht="19.5" x14ac:dyDescent="0.25">
      <c r="A12" s="1"/>
      <c r="B12" s="2"/>
      <c r="C12" s="2"/>
      <c r="D12" s="3"/>
      <c r="E12" s="16"/>
      <c r="F12" s="17"/>
      <c r="G12" s="18"/>
      <c r="H12" s="19"/>
      <c r="I12" s="3"/>
      <c r="J12" s="21"/>
      <c r="K12" s="74"/>
      <c r="L12" s="77" t="s">
        <v>16</v>
      </c>
      <c r="M12" s="77"/>
      <c r="N12" s="77"/>
      <c r="O12" s="77"/>
      <c r="P12" s="75"/>
      <c r="R12" s="51">
        <v>8</v>
      </c>
      <c r="S12" s="52" t="s">
        <v>18</v>
      </c>
      <c r="T12" s="53">
        <v>73</v>
      </c>
      <c r="U12" s="54">
        <f t="shared" si="0"/>
        <v>2231</v>
      </c>
      <c r="W12" s="66"/>
    </row>
    <row r="13" spans="1:25" ht="18.75" x14ac:dyDescent="0.25">
      <c r="A13" s="1"/>
      <c r="B13" s="2"/>
      <c r="C13" s="2"/>
      <c r="D13" s="3"/>
      <c r="E13" s="16"/>
      <c r="F13" s="17"/>
      <c r="G13" s="22"/>
      <c r="H13" s="19"/>
      <c r="I13" s="3"/>
      <c r="J13" s="21"/>
      <c r="K13" s="74"/>
      <c r="L13" s="76"/>
      <c r="M13" s="75"/>
      <c r="N13" s="75"/>
      <c r="O13" s="75"/>
      <c r="P13" s="75"/>
      <c r="R13" s="51">
        <v>9</v>
      </c>
      <c r="S13" s="52" t="s">
        <v>19</v>
      </c>
      <c r="T13" s="56">
        <v>-38</v>
      </c>
      <c r="U13" s="54">
        <f t="shared" si="0"/>
        <v>2193</v>
      </c>
      <c r="W13" s="67" t="s">
        <v>28</v>
      </c>
      <c r="X13" s="68"/>
      <c r="Y13" s="62">
        <f ca="1">Y9/X4</f>
        <v>60.93333333333333</v>
      </c>
    </row>
    <row r="14" spans="1:25" ht="15.75" x14ac:dyDescent="0.25">
      <c r="A14" s="1"/>
      <c r="B14" s="2"/>
      <c r="C14" s="2"/>
      <c r="D14" s="3"/>
      <c r="E14" s="6"/>
      <c r="F14" s="6"/>
      <c r="G14" s="6"/>
      <c r="H14" s="6"/>
      <c r="I14" s="3"/>
      <c r="J14" s="3"/>
      <c r="K14" s="74"/>
      <c r="L14" s="75"/>
      <c r="M14" s="75"/>
      <c r="N14" s="75"/>
      <c r="O14" s="75"/>
      <c r="P14" s="75"/>
      <c r="R14" s="51">
        <v>10</v>
      </c>
      <c r="S14" s="52" t="s">
        <v>19</v>
      </c>
      <c r="T14" s="56">
        <v>-30</v>
      </c>
      <c r="U14" s="54">
        <f t="shared" si="0"/>
        <v>2163</v>
      </c>
      <c r="W14" s="67" t="s">
        <v>29</v>
      </c>
      <c r="X14" s="68"/>
      <c r="Y14" s="63">
        <f ca="1">Y10/X5</f>
        <v>43.636363636363633</v>
      </c>
    </row>
    <row r="15" spans="1:25" x14ac:dyDescent="0.25">
      <c r="A15" s="1"/>
      <c r="B15" s="2"/>
      <c r="C15" s="2"/>
      <c r="D15" s="3"/>
      <c r="E15" s="23"/>
      <c r="F15" s="23"/>
      <c r="G15" s="23"/>
      <c r="H15" s="23"/>
      <c r="I15" s="3"/>
      <c r="J15" s="2"/>
      <c r="K15" s="74"/>
      <c r="L15" s="75"/>
      <c r="M15" s="74"/>
      <c r="N15" s="74"/>
      <c r="O15" s="75"/>
      <c r="P15" s="75"/>
      <c r="R15" s="51">
        <v>11</v>
      </c>
      <c r="S15" s="52" t="s">
        <v>18</v>
      </c>
      <c r="T15" s="53">
        <v>78</v>
      </c>
      <c r="U15" s="54">
        <f t="shared" si="0"/>
        <v>2241</v>
      </c>
    </row>
    <row r="16" spans="1:25" x14ac:dyDescent="0.25">
      <c r="A16" s="1"/>
      <c r="B16" s="2"/>
      <c r="C16" s="2"/>
      <c r="D16" s="3"/>
      <c r="E16" s="6"/>
      <c r="F16" s="6"/>
      <c r="G16" s="6"/>
      <c r="H16" s="6"/>
      <c r="I16" s="3"/>
      <c r="J16" s="2"/>
      <c r="K16" s="74"/>
      <c r="L16" s="75"/>
      <c r="M16" s="75"/>
      <c r="N16" s="75"/>
      <c r="O16" s="75"/>
      <c r="P16" s="75"/>
      <c r="R16" s="51">
        <v>12</v>
      </c>
      <c r="S16" s="52" t="s">
        <v>18</v>
      </c>
      <c r="T16" s="53">
        <v>82</v>
      </c>
      <c r="U16" s="54">
        <f t="shared" si="0"/>
        <v>2323</v>
      </c>
    </row>
    <row r="17" spans="1:25" ht="21" x14ac:dyDescent="0.35">
      <c r="A17" s="1"/>
      <c r="B17" s="2"/>
      <c r="C17" s="2"/>
      <c r="D17" s="3"/>
      <c r="E17" s="6"/>
      <c r="F17" s="24"/>
      <c r="G17" s="24"/>
      <c r="H17" s="24"/>
      <c r="I17" s="3"/>
      <c r="J17" s="2"/>
      <c r="K17" s="74"/>
      <c r="L17" s="75"/>
      <c r="M17" s="75"/>
      <c r="N17" s="75"/>
      <c r="O17" s="75"/>
      <c r="P17" s="75"/>
      <c r="R17" s="51">
        <v>13</v>
      </c>
      <c r="S17" s="52" t="s">
        <v>18</v>
      </c>
      <c r="T17" s="53">
        <v>40</v>
      </c>
      <c r="U17" s="54">
        <f t="shared" si="0"/>
        <v>2363</v>
      </c>
      <c r="W17" s="69" t="s">
        <v>24</v>
      </c>
      <c r="X17" s="70">
        <f ca="1">(Y4*Y13)-(Y5*Y14)</f>
        <v>16.692307692307686</v>
      </c>
      <c r="Y17" s="71"/>
    </row>
    <row r="18" spans="1:25" x14ac:dyDescent="0.25">
      <c r="A18" s="1"/>
      <c r="B18" s="2"/>
      <c r="C18" s="2"/>
      <c r="D18" s="3"/>
      <c r="E18" s="25"/>
      <c r="F18" s="22"/>
      <c r="G18" s="18"/>
      <c r="H18" s="18"/>
      <c r="I18" s="3"/>
      <c r="J18" s="2"/>
      <c r="K18" s="74"/>
      <c r="L18" s="75"/>
      <c r="M18" s="75"/>
      <c r="N18" s="75"/>
      <c r="O18" s="75"/>
      <c r="P18" s="75"/>
      <c r="R18" s="51">
        <v>14</v>
      </c>
      <c r="S18" s="52" t="s">
        <v>19</v>
      </c>
      <c r="T18" s="56">
        <v>-25</v>
      </c>
      <c r="U18" s="54">
        <f t="shared" si="0"/>
        <v>2338</v>
      </c>
    </row>
    <row r="19" spans="1:25" x14ac:dyDescent="0.25">
      <c r="A19" s="1"/>
      <c r="B19" s="2"/>
      <c r="C19" s="2"/>
      <c r="D19" s="3"/>
      <c r="E19" s="25"/>
      <c r="F19" s="22"/>
      <c r="G19" s="18"/>
      <c r="H19" s="18"/>
      <c r="I19" s="3"/>
      <c r="J19" s="2"/>
      <c r="K19" s="74"/>
      <c r="L19" s="75" t="s">
        <v>10</v>
      </c>
      <c r="M19" s="75" t="s">
        <v>10</v>
      </c>
      <c r="N19" s="75" t="s">
        <v>10</v>
      </c>
      <c r="O19" s="75"/>
      <c r="P19" s="75"/>
      <c r="R19" s="51">
        <v>15</v>
      </c>
      <c r="S19" s="52" t="s">
        <v>18</v>
      </c>
      <c r="T19" s="53">
        <v>90</v>
      </c>
      <c r="U19" s="54">
        <f t="shared" si="0"/>
        <v>2428</v>
      </c>
    </row>
    <row r="20" spans="1:25" x14ac:dyDescent="0.25">
      <c r="A20" s="1"/>
      <c r="B20" s="2"/>
      <c r="C20" s="2"/>
      <c r="D20" s="3"/>
      <c r="E20" s="25"/>
      <c r="F20" s="22"/>
      <c r="G20" s="18"/>
      <c r="H20" s="18"/>
      <c r="I20" s="3"/>
      <c r="J20" s="2"/>
      <c r="K20" s="74"/>
      <c r="L20" s="75"/>
      <c r="M20" s="75"/>
      <c r="N20" s="75"/>
      <c r="O20" s="75"/>
      <c r="P20" s="75"/>
      <c r="R20" s="51">
        <v>16</v>
      </c>
      <c r="S20" s="52" t="s">
        <v>18</v>
      </c>
      <c r="T20" s="53">
        <v>70</v>
      </c>
      <c r="U20" s="54">
        <f t="shared" si="0"/>
        <v>2498</v>
      </c>
    </row>
    <row r="21" spans="1:25" x14ac:dyDescent="0.25">
      <c r="A21" s="1"/>
      <c r="B21" s="2"/>
      <c r="C21" s="2"/>
      <c r="D21" s="3"/>
      <c r="E21" s="25"/>
      <c r="F21" s="22"/>
      <c r="G21" s="18"/>
      <c r="H21" s="18"/>
      <c r="I21" s="3"/>
      <c r="J21" s="2"/>
      <c r="K21" s="74"/>
      <c r="L21" s="75"/>
      <c r="M21" s="75"/>
      <c r="N21" s="75"/>
      <c r="O21" s="75"/>
      <c r="P21" s="75"/>
      <c r="R21" s="51">
        <v>17</v>
      </c>
      <c r="S21" s="52" t="s">
        <v>18</v>
      </c>
      <c r="T21" s="53">
        <v>55</v>
      </c>
      <c r="U21" s="54">
        <f t="shared" si="0"/>
        <v>2553</v>
      </c>
    </row>
    <row r="22" spans="1:25" x14ac:dyDescent="0.25">
      <c r="A22" s="1"/>
      <c r="B22" s="2"/>
      <c r="C22" s="2"/>
      <c r="D22" s="3"/>
      <c r="E22" s="25"/>
      <c r="F22" s="22"/>
      <c r="G22" s="18"/>
      <c r="H22" s="18"/>
      <c r="I22" s="3"/>
      <c r="J22" s="2"/>
      <c r="K22" s="74"/>
      <c r="L22" s="75"/>
      <c r="M22" s="75"/>
      <c r="N22" s="75"/>
      <c r="O22" s="75"/>
      <c r="P22" s="75"/>
      <c r="R22" s="51">
        <v>18</v>
      </c>
      <c r="S22" s="52" t="s">
        <v>18</v>
      </c>
      <c r="T22" s="53">
        <v>25</v>
      </c>
      <c r="U22" s="54">
        <f t="shared" si="0"/>
        <v>2578</v>
      </c>
    </row>
    <row r="23" spans="1:25" x14ac:dyDescent="0.25">
      <c r="A23" s="1"/>
      <c r="B23" s="2"/>
      <c r="C23" s="2"/>
      <c r="D23" s="3"/>
      <c r="E23" s="25"/>
      <c r="F23" s="22"/>
      <c r="G23" s="18"/>
      <c r="H23" s="18"/>
      <c r="I23" s="3"/>
      <c r="J23" s="2"/>
      <c r="K23" s="74"/>
      <c r="L23" s="78"/>
      <c r="M23" s="75"/>
      <c r="N23" s="75"/>
      <c r="O23" s="75"/>
      <c r="P23" s="75"/>
      <c r="R23" s="51">
        <v>19</v>
      </c>
      <c r="S23" s="52" t="s">
        <v>18</v>
      </c>
      <c r="T23" s="53">
        <v>30</v>
      </c>
      <c r="U23" s="54">
        <f t="shared" si="0"/>
        <v>2608</v>
      </c>
    </row>
    <row r="24" spans="1:25" x14ac:dyDescent="0.25">
      <c r="A24" s="1"/>
      <c r="B24" s="2"/>
      <c r="C24" s="2"/>
      <c r="D24" s="3"/>
      <c r="E24" s="25"/>
      <c r="F24" s="22"/>
      <c r="G24" s="18"/>
      <c r="H24" s="18"/>
      <c r="I24" s="3"/>
      <c r="J24" s="2"/>
      <c r="K24" s="74"/>
      <c r="L24" s="75"/>
      <c r="M24" s="75"/>
      <c r="N24" s="75"/>
      <c r="O24" s="75"/>
      <c r="P24" s="75"/>
      <c r="R24" s="51">
        <v>20</v>
      </c>
      <c r="S24" s="52" t="s">
        <v>19</v>
      </c>
      <c r="T24" s="56">
        <v>-28</v>
      </c>
      <c r="U24" s="54">
        <f t="shared" si="0"/>
        <v>2580</v>
      </c>
    </row>
    <row r="25" spans="1:25" x14ac:dyDescent="0.25">
      <c r="A25" s="1"/>
      <c r="B25" s="2"/>
      <c r="C25" s="2"/>
      <c r="D25" s="3"/>
      <c r="E25" s="25"/>
      <c r="F25" s="22"/>
      <c r="G25" s="18"/>
      <c r="H25" s="18"/>
      <c r="I25" s="3"/>
      <c r="J25" s="2"/>
      <c r="K25" s="74"/>
      <c r="L25" s="75"/>
      <c r="M25" s="75"/>
      <c r="N25" s="75"/>
      <c r="O25" s="75"/>
      <c r="P25" s="75"/>
      <c r="R25" s="51">
        <v>21</v>
      </c>
      <c r="S25" s="52" t="s">
        <v>19</v>
      </c>
      <c r="T25" s="56">
        <v>-63</v>
      </c>
      <c r="U25" s="54">
        <f t="shared" si="0"/>
        <v>2517</v>
      </c>
    </row>
    <row r="26" spans="1:25" x14ac:dyDescent="0.25">
      <c r="A26" s="1"/>
      <c r="B26" s="2"/>
      <c r="C26" s="2"/>
      <c r="D26" s="3"/>
      <c r="E26" s="25"/>
      <c r="F26" s="22"/>
      <c r="G26" s="18"/>
      <c r="H26" s="18"/>
      <c r="I26" s="3"/>
      <c r="J26" s="2"/>
      <c r="K26" s="74"/>
      <c r="L26" s="75"/>
      <c r="M26" s="75"/>
      <c r="N26" s="75"/>
      <c r="O26" s="75"/>
      <c r="P26" s="75"/>
      <c r="R26" s="51">
        <v>22</v>
      </c>
      <c r="S26" s="52" t="s">
        <v>19</v>
      </c>
      <c r="T26" s="56">
        <v>-36</v>
      </c>
      <c r="U26" s="54">
        <f t="shared" si="0"/>
        <v>2481</v>
      </c>
    </row>
    <row r="27" spans="1:25" x14ac:dyDescent="0.25">
      <c r="A27" s="1"/>
      <c r="B27" s="2"/>
      <c r="C27" s="2"/>
      <c r="D27" s="3"/>
      <c r="E27" s="6"/>
      <c r="F27" s="6"/>
      <c r="G27" s="6"/>
      <c r="H27" s="6"/>
      <c r="I27" s="3"/>
      <c r="J27" s="2"/>
      <c r="K27" s="74"/>
      <c r="L27" s="75"/>
      <c r="M27" s="75"/>
      <c r="N27" s="75"/>
      <c r="O27" s="75"/>
      <c r="P27" s="75"/>
      <c r="R27" s="51">
        <v>23</v>
      </c>
      <c r="S27" s="52" t="s">
        <v>19</v>
      </c>
      <c r="T27" s="56">
        <v>-65</v>
      </c>
      <c r="U27" s="54">
        <f t="shared" si="0"/>
        <v>2416</v>
      </c>
    </row>
    <row r="28" spans="1:25" x14ac:dyDescent="0.25">
      <c r="A28" s="1"/>
      <c r="B28" s="2"/>
      <c r="C28" s="2"/>
      <c r="D28" s="3"/>
      <c r="E28" s="6"/>
      <c r="F28" s="24"/>
      <c r="G28" s="24"/>
      <c r="H28" s="24"/>
      <c r="I28" s="3"/>
      <c r="J28" s="2"/>
      <c r="K28" s="74"/>
      <c r="L28" s="75"/>
      <c r="M28" s="75"/>
      <c r="N28" s="75"/>
      <c r="O28" s="75"/>
      <c r="P28" s="75"/>
      <c r="R28" s="51">
        <v>24</v>
      </c>
      <c r="S28" s="52" t="s">
        <v>18</v>
      </c>
      <c r="T28" s="53">
        <v>32</v>
      </c>
      <c r="U28" s="54">
        <f t="shared" si="0"/>
        <v>2448</v>
      </c>
    </row>
    <row r="29" spans="1:25" x14ac:dyDescent="0.25">
      <c r="A29" s="1"/>
      <c r="B29" s="2"/>
      <c r="C29" s="2"/>
      <c r="D29" s="3"/>
      <c r="E29" s="16"/>
      <c r="F29" s="18"/>
      <c r="G29" s="26"/>
      <c r="H29" s="27"/>
      <c r="I29" s="3"/>
      <c r="J29" s="2"/>
      <c r="K29" s="74"/>
      <c r="L29" s="75"/>
      <c r="M29" s="75"/>
      <c r="N29" s="75"/>
      <c r="O29" s="75"/>
      <c r="P29" s="75"/>
      <c r="R29" s="51">
        <v>25</v>
      </c>
      <c r="S29" s="52" t="s">
        <v>18</v>
      </c>
      <c r="T29" s="53">
        <v>44</v>
      </c>
      <c r="U29" s="54">
        <f t="shared" si="0"/>
        <v>2492</v>
      </c>
    </row>
    <row r="30" spans="1:25" ht="15.75" x14ac:dyDescent="0.25">
      <c r="A30" s="1"/>
      <c r="B30" s="2"/>
      <c r="C30" s="2"/>
      <c r="D30" s="3"/>
      <c r="E30" s="16"/>
      <c r="F30" s="18"/>
      <c r="G30" s="26"/>
      <c r="H30" s="27"/>
      <c r="I30" s="3"/>
      <c r="J30" s="2"/>
      <c r="K30" s="74"/>
      <c r="L30" s="79"/>
      <c r="M30" s="75"/>
      <c r="N30" s="75"/>
      <c r="O30" s="75"/>
      <c r="P30" s="75"/>
      <c r="R30" s="51">
        <v>26</v>
      </c>
      <c r="S30" s="52" t="s">
        <v>19</v>
      </c>
      <c r="T30" s="56">
        <v>-58</v>
      </c>
      <c r="U30" s="72">
        <f t="shared" si="0"/>
        <v>2434</v>
      </c>
    </row>
    <row r="31" spans="1:25" x14ac:dyDescent="0.25">
      <c r="A31" s="1"/>
      <c r="B31" s="2"/>
      <c r="C31" s="2"/>
      <c r="D31" s="3"/>
      <c r="E31" s="16"/>
      <c r="F31" s="80"/>
      <c r="G31" s="81"/>
      <c r="H31" s="82"/>
      <c r="I31" s="83"/>
      <c r="J31" s="84"/>
      <c r="K31" s="74"/>
      <c r="L31" s="79"/>
      <c r="M31" s="75"/>
      <c r="N31" s="75"/>
      <c r="O31" s="75"/>
      <c r="P31" s="75"/>
      <c r="R31" s="73"/>
    </row>
    <row r="32" spans="1:25" x14ac:dyDescent="0.25">
      <c r="A32" s="1"/>
      <c r="B32" s="2"/>
      <c r="C32" s="2"/>
      <c r="D32" s="2"/>
      <c r="E32" s="28" t="s">
        <v>11</v>
      </c>
      <c r="F32" s="85" t="s">
        <v>31</v>
      </c>
      <c r="G32" s="85"/>
      <c r="H32" s="85"/>
      <c r="I32" s="84"/>
      <c r="J32" s="84"/>
      <c r="K32" s="74"/>
      <c r="L32" s="79"/>
      <c r="M32" s="75"/>
      <c r="N32" s="75"/>
      <c r="O32" s="75"/>
      <c r="P32" s="75"/>
      <c r="R32" s="73"/>
    </row>
    <row r="33" spans="1:18" x14ac:dyDescent="0.25">
      <c r="A33" s="1"/>
      <c r="B33" s="3"/>
      <c r="C33" s="3"/>
      <c r="D33" s="3"/>
      <c r="E33" s="29" t="s">
        <v>12</v>
      </c>
      <c r="F33" s="85"/>
      <c r="G33" s="85"/>
      <c r="H33" s="85"/>
      <c r="I33" s="86" t="s">
        <v>13</v>
      </c>
      <c r="J33" s="86"/>
      <c r="K33" s="74"/>
      <c r="L33" s="79"/>
      <c r="M33" s="75"/>
      <c r="N33" s="75"/>
      <c r="O33" s="75"/>
      <c r="P33" s="75"/>
      <c r="R33" s="73"/>
    </row>
    <row r="34" spans="1:18" x14ac:dyDescent="0.25">
      <c r="A34" s="4"/>
      <c r="B34" s="4"/>
      <c r="C34" s="4"/>
      <c r="D34" s="4"/>
      <c r="E34" s="1"/>
      <c r="F34" s="1"/>
      <c r="G34" s="1"/>
      <c r="H34" s="4"/>
      <c r="I34" s="4"/>
      <c r="J34" s="4"/>
      <c r="K34" s="4"/>
      <c r="L34" s="4"/>
      <c r="M34" s="1"/>
      <c r="N34" s="1"/>
      <c r="O34" s="1"/>
      <c r="P34" s="1"/>
      <c r="R34" s="73"/>
    </row>
  </sheetData>
  <sheetProtection algorithmName="SHA-512" hashValue="q7bFXdh6gIMb/JAsSmYSkqXh/K7h3qav8xV1OlTQNYWMb6CvBilTQ068ggkv76UIT+9RiuyetQ3Ib4xrzxw6ig==" saltValue="yjcmonoXgPW/ZbTj4D6P5w==" spinCount="100000" sheet="1" objects="1" scenarios="1"/>
  <mergeCells count="16">
    <mergeCell ref="S2:T2"/>
    <mergeCell ref="S4:T4"/>
    <mergeCell ref="L12:O12"/>
    <mergeCell ref="F32:H33"/>
    <mergeCell ref="I33:J33"/>
    <mergeCell ref="E4:F4"/>
    <mergeCell ref="H4:I4"/>
    <mergeCell ref="E8:F8"/>
    <mergeCell ref="H8:I8"/>
    <mergeCell ref="E9:F9"/>
    <mergeCell ref="E10:F10"/>
    <mergeCell ref="X17:Y17"/>
    <mergeCell ref="W14:X14"/>
    <mergeCell ref="W13:X13"/>
    <mergeCell ref="W9:X9"/>
    <mergeCell ref="W10:X10"/>
  </mergeCells>
  <conditionalFormatting sqref="E10:F10">
    <cfRule type="cellIs" dxfId="11" priority="3" operator="equal">
      <formula>"NEUTRAL"</formula>
    </cfRule>
    <cfRule type="cellIs" dxfId="10" priority="4" operator="equal">
      <formula>"NEGATIVA"</formula>
    </cfRule>
    <cfRule type="cellIs" dxfId="9" priority="5" operator="equal">
      <formula>"POSITIVA"</formula>
    </cfRule>
    <cfRule type="cellIs" dxfId="8" priority="6" operator="equal">
      <formula>"NEUTRAL"</formula>
    </cfRule>
    <cfRule type="cellIs" dxfId="7" priority="7" operator="equal">
      <formula>"GANADOR"</formula>
    </cfRule>
    <cfRule type="cellIs" dxfId="6" priority="8" operator="equal">
      <formula>"GANADOR"</formula>
    </cfRule>
    <cfRule type="cellIs" dxfId="5" priority="9" operator="equal">
      <formula>"PERDEDOR"</formula>
    </cfRule>
  </conditionalFormatting>
  <conditionalFormatting sqref="S1:S1048576">
    <cfRule type="cellIs" dxfId="4" priority="1" operator="equal">
      <formula>"G"</formula>
    </cfRule>
    <cfRule type="cellIs" dxfId="3" priority="2" operator="equal">
      <formula>"P"</formula>
    </cfRule>
  </conditionalFormatting>
  <hyperlinks>
    <hyperlink ref="F32" r:id="rId1" xr:uid="{3C8C9F6F-2506-43A2-80E7-2CC888CD8715}"/>
  </hyperlinks>
  <pageMargins left="0.7" right="0.7" top="0.75" bottom="0.75" header="0.3" footer="0.3"/>
  <pageSetup paperSize="9" orientation="portrait" r:id="rId2"/>
  <ignoredErrors>
    <ignoredError sqref="E10 H10:I10 U5:U30 X4:Y6 Y9:Y11 Y13:Y14 X17" unlockedFormula="1"/>
  </ignoredErrors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3DAF9378-CDF1-42AC-BFA0-776BA7C6E678}">
            <xm:f>NOT(ISERROR(SEARCH($F$31,F18)))</xm:f>
            <xm:f>$F$31</xm:f>
            <x14:dxf>
              <font>
                <b/>
                <i val="0"/>
                <color theme="1"/>
              </font>
              <fill>
                <patternFill>
                  <bgColor theme="3" tint="0.39994506668294322"/>
                </patternFill>
              </fill>
            </x14:dxf>
          </x14:cfRule>
          <x14:cfRule type="containsText" priority="12" operator="containsText" id="{10311EA7-6B8C-49E0-B7D3-EAC076221569}">
            <xm:f>NOT(ISERROR(SEARCH($F$30,F18)))</xm:f>
            <xm:f>$F$30</xm:f>
            <x14:dxf>
              <font>
                <b/>
                <i val="0"/>
                <strike val="0"/>
                <color rgb="FF002060"/>
              </font>
              <fill>
                <patternFill>
                  <bgColor rgb="FFFFFF00"/>
                </patternFill>
              </fill>
            </x14:dxf>
          </x14:cfRule>
          <xm:sqref>F18:G26</xm:sqref>
        </x14:conditionalFormatting>
        <x14:conditionalFormatting xmlns:xm="http://schemas.microsoft.com/office/excel/2006/main">
          <x14:cfRule type="containsText" priority="10" operator="containsText" id="{46011B5F-C2F0-4888-9739-C352F18B6D16}">
            <xm:f>NOT(ISERROR(SEARCH($F$32,H18)))</xm:f>
            <xm:f>$F$32</xm:f>
            <x14:dxf>
              <font>
                <b/>
                <i val="0"/>
              </font>
              <fill>
                <patternFill>
                  <bgColor rgb="FF66FF66"/>
                </patternFill>
              </fill>
            </x14:dxf>
          </x14:cfRule>
          <xm:sqref>H18:H26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2022-05-06T03:22:39Z</dcterms:created>
  <dcterms:modified xsi:type="dcterms:W3CDTF">2022-05-07T02:41:06Z</dcterms:modified>
</cp:coreProperties>
</file>