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ristian\Desktop\1587522\"/>
    </mc:Choice>
  </mc:AlternateContent>
  <xr:revisionPtr revIDLastSave="0" documentId="13_ncr:1_{4A9A2C1C-BB43-4FB2-A9AE-FB1D2120B40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LIMITA LAS PERDIDAS 1" sheetId="11" r:id="rId1"/>
    <sheet name="LIMITA LAS PERDIDAS 2" sheetId="13" r:id="rId2"/>
    <sheet name="LIMITA LAS PERDIDAS 3" sheetId="1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24" i="13" l="1"/>
  <c r="AD30" i="13"/>
  <c r="C9" i="14"/>
  <c r="C7" i="14"/>
  <c r="C117" i="14"/>
  <c r="C116" i="14"/>
  <c r="C115" i="14"/>
  <c r="C114" i="14"/>
  <c r="C113" i="14"/>
  <c r="C112" i="14"/>
  <c r="C111" i="14"/>
  <c r="C110" i="14"/>
  <c r="C109" i="14"/>
  <c r="C108" i="14"/>
  <c r="C107" i="14"/>
  <c r="C106" i="14"/>
  <c r="C105" i="14"/>
  <c r="C104" i="14"/>
  <c r="C103" i="14"/>
  <c r="C102" i="14"/>
  <c r="C101" i="14"/>
  <c r="C100" i="14"/>
  <c r="C99" i="14"/>
  <c r="C98" i="14"/>
  <c r="C97" i="14"/>
  <c r="C96" i="14"/>
  <c r="C95" i="14"/>
  <c r="C94" i="14"/>
  <c r="C93" i="14"/>
  <c r="C92" i="14"/>
  <c r="C91" i="14"/>
  <c r="C90" i="14"/>
  <c r="C89" i="14"/>
  <c r="C88" i="14"/>
  <c r="C87" i="14"/>
  <c r="C86" i="14"/>
  <c r="C85" i="14"/>
  <c r="C84" i="14"/>
  <c r="C83" i="14"/>
  <c r="C82" i="14"/>
  <c r="C81" i="14"/>
  <c r="C80" i="14"/>
  <c r="C79" i="14"/>
  <c r="C78" i="14"/>
  <c r="C77" i="14"/>
  <c r="C76" i="14"/>
  <c r="C75" i="14"/>
  <c r="C74" i="14"/>
  <c r="C73" i="14"/>
  <c r="C72" i="14"/>
  <c r="C71" i="14"/>
  <c r="C70" i="14"/>
  <c r="C69" i="14"/>
  <c r="C68" i="14"/>
  <c r="C67" i="14"/>
  <c r="C66" i="14"/>
  <c r="C65" i="14"/>
  <c r="C64" i="14"/>
  <c r="C63" i="14"/>
  <c r="C62" i="14"/>
  <c r="C61" i="14"/>
  <c r="C60" i="14"/>
  <c r="C59" i="14"/>
  <c r="C58" i="14"/>
  <c r="C57" i="14"/>
  <c r="C56" i="14"/>
  <c r="C55" i="14"/>
  <c r="C54" i="14"/>
  <c r="C53" i="14"/>
  <c r="C52" i="14"/>
  <c r="C51" i="14"/>
  <c r="C50" i="14"/>
  <c r="C49" i="14"/>
  <c r="C48" i="14"/>
  <c r="C47" i="14"/>
  <c r="C46" i="14"/>
  <c r="C45" i="14"/>
  <c r="C44" i="14"/>
  <c r="C43" i="14"/>
  <c r="C42" i="14"/>
  <c r="C41" i="14"/>
  <c r="C40" i="14"/>
  <c r="C39" i="14"/>
  <c r="C38" i="14"/>
  <c r="C37" i="14"/>
  <c r="C36" i="14"/>
  <c r="C35" i="14"/>
  <c r="C34" i="14"/>
  <c r="C33" i="14"/>
  <c r="C32" i="14"/>
  <c r="C31" i="14"/>
  <c r="C30" i="14"/>
  <c r="C29" i="14"/>
  <c r="C28" i="14"/>
  <c r="C27" i="14"/>
  <c r="C26" i="14"/>
  <c r="C25" i="14"/>
  <c r="C24" i="14"/>
  <c r="C23" i="14"/>
  <c r="C22" i="14"/>
  <c r="C21" i="14"/>
  <c r="C20" i="14"/>
  <c r="C19" i="14"/>
  <c r="C18" i="14"/>
  <c r="E5" i="14"/>
  <c r="AC39" i="13"/>
  <c r="N48" i="13"/>
  <c r="I48" i="13"/>
  <c r="N46" i="13"/>
  <c r="I46" i="13"/>
  <c r="N44" i="13"/>
  <c r="I44" i="13"/>
  <c r="B32" i="13"/>
  <c r="B33" i="13" s="1"/>
  <c r="B34" i="13" s="1"/>
  <c r="B35" i="13" s="1"/>
  <c r="B36" i="13" s="1"/>
  <c r="B37" i="13" s="1"/>
  <c r="B38" i="13" s="1"/>
  <c r="B39" i="13" s="1"/>
  <c r="B40" i="13" s="1"/>
  <c r="A32" i="13"/>
  <c r="A33" i="13" s="1"/>
  <c r="A34" i="13" s="1"/>
  <c r="A35" i="13" s="1"/>
  <c r="A36" i="13" s="1"/>
  <c r="A37" i="13" s="1"/>
  <c r="A38" i="13" s="1"/>
  <c r="A39" i="13" s="1"/>
  <c r="A40" i="13" s="1"/>
  <c r="B31" i="13"/>
  <c r="A31" i="13"/>
  <c r="O30" i="13"/>
  <c r="H9" i="13"/>
  <c r="H10" i="13" s="1"/>
  <c r="W7" i="13"/>
  <c r="X7" i="13" s="1"/>
  <c r="G4" i="13"/>
  <c r="G3" i="13"/>
  <c r="A31" i="11"/>
  <c r="A32" i="11" s="1"/>
  <c r="A33" i="11" s="1"/>
  <c r="A34" i="11" s="1"/>
  <c r="A35" i="11" s="1"/>
  <c r="A36" i="11" s="1"/>
  <c r="A37" i="11" s="1"/>
  <c r="A38" i="11" s="1"/>
  <c r="A39" i="11" s="1"/>
  <c r="A40" i="11" s="1"/>
  <c r="B31" i="11"/>
  <c r="B32" i="11" s="1"/>
  <c r="B33" i="11" s="1"/>
  <c r="B34" i="11" s="1"/>
  <c r="B35" i="11" s="1"/>
  <c r="B36" i="11" s="1"/>
  <c r="B37" i="11" s="1"/>
  <c r="B38" i="11" s="1"/>
  <c r="B39" i="11" s="1"/>
  <c r="B40" i="11" s="1"/>
  <c r="I44" i="11"/>
  <c r="W8" i="13" l="1"/>
  <c r="X8" i="13" s="1"/>
  <c r="H11" i="13"/>
  <c r="C9" i="13"/>
  <c r="C8" i="13"/>
  <c r="O30" i="11"/>
  <c r="N48" i="11"/>
  <c r="N46" i="11"/>
  <c r="N44" i="11"/>
  <c r="I48" i="11"/>
  <c r="W9" i="13" l="1"/>
  <c r="X9" i="13" s="1"/>
  <c r="H12" i="13"/>
  <c r="C10" i="13"/>
  <c r="I46" i="11"/>
  <c r="W10" i="13" l="1"/>
  <c r="X10" i="13" s="1"/>
  <c r="H13" i="13"/>
  <c r="C11" i="13"/>
  <c r="W11" i="13" l="1"/>
  <c r="X11" i="13" s="1"/>
  <c r="H14" i="13"/>
  <c r="C12" i="13"/>
  <c r="W12" i="13" l="1"/>
  <c r="X12" i="13" s="1"/>
  <c r="C13" i="13"/>
  <c r="H15" i="13"/>
  <c r="W13" i="13" l="1"/>
  <c r="X13" i="13" s="1"/>
  <c r="H16" i="13"/>
  <c r="C14" i="13"/>
  <c r="W14" i="13" l="1"/>
  <c r="X14" i="13" s="1"/>
  <c r="C15" i="13"/>
  <c r="H17" i="13"/>
  <c r="W15" i="13" l="1"/>
  <c r="X15" i="13" s="1"/>
  <c r="H18" i="13"/>
  <c r="C17" i="13" s="1"/>
  <c r="C16" i="13"/>
  <c r="W16" i="13" l="1"/>
  <c r="X16" i="13" s="1"/>
  <c r="W17" i="13" l="1"/>
  <c r="X17" i="13" s="1"/>
  <c r="W18" i="13" l="1"/>
  <c r="X18" i="13" s="1"/>
  <c r="W19" i="13" l="1"/>
  <c r="X19" i="13" s="1"/>
  <c r="W20" i="13" l="1"/>
  <c r="X20" i="13" s="1"/>
  <c r="W21" i="13" l="1"/>
  <c r="X21" i="13" s="1"/>
  <c r="W22" i="13" l="1"/>
  <c r="X22" i="13" s="1"/>
  <c r="W23" i="13" l="1"/>
  <c r="X23" i="13" s="1"/>
  <c r="W24" i="13" l="1"/>
  <c r="X24" i="13" s="1"/>
  <c r="W25" i="13" l="1"/>
  <c r="X25" i="13" s="1"/>
  <c r="W26" i="13" l="1"/>
  <c r="X26" i="13" s="1"/>
  <c r="W27" i="13" l="1"/>
  <c r="X27" i="13" s="1"/>
  <c r="W28" i="13" l="1"/>
  <c r="X28" i="13" s="1"/>
  <c r="W29" i="13" l="1"/>
  <c r="X29" i="13" s="1"/>
  <c r="W30" i="13" l="1"/>
  <c r="X30" i="13" s="1"/>
  <c r="W31" i="13" l="1"/>
  <c r="X31" i="13" s="1"/>
  <c r="W32" i="13" l="1"/>
  <c r="X32" i="13" s="1"/>
  <c r="W33" i="13" l="1"/>
  <c r="X33" i="13" s="1"/>
  <c r="W34" i="13" l="1"/>
  <c r="X34" i="13" s="1"/>
  <c r="W35" i="13" l="1"/>
  <c r="X35" i="13" s="1"/>
  <c r="W36" i="13" l="1"/>
  <c r="X36" i="13" s="1"/>
  <c r="W37" i="13" l="1"/>
  <c r="X37" i="13" s="1"/>
  <c r="W38" i="13" l="1"/>
  <c r="X38" i="13" s="1"/>
  <c r="W39" i="13" l="1"/>
  <c r="X39" i="13" s="1"/>
  <c r="W40" i="13" l="1"/>
  <c r="X40" i="13" s="1"/>
  <c r="W41" i="13" l="1"/>
  <c r="X41" i="13" s="1"/>
  <c r="W42" i="13" l="1"/>
  <c r="X42" i="13" s="1"/>
  <c r="W43" i="13" l="1"/>
  <c r="X43" i="13" s="1"/>
  <c r="W44" i="13" l="1"/>
  <c r="X44" i="13" s="1"/>
  <c r="W45" i="13" l="1"/>
  <c r="X45" i="13" s="1"/>
  <c r="W46" i="13" l="1"/>
  <c r="X46" i="13" s="1"/>
  <c r="W47" i="13" l="1"/>
  <c r="X47" i="13" s="1"/>
  <c r="W48" i="13" l="1"/>
  <c r="X48" i="13" s="1"/>
  <c r="W49" i="13" l="1"/>
  <c r="X49" i="13" s="1"/>
  <c r="W50" i="13" l="1"/>
  <c r="X50" i="13" s="1"/>
  <c r="W51" i="13" l="1"/>
  <c r="X51" i="13" s="1"/>
  <c r="W52" i="13" l="1"/>
  <c r="X52" i="13" s="1"/>
  <c r="W53" i="13" l="1"/>
  <c r="X53" i="13" s="1"/>
  <c r="W54" i="13" l="1"/>
  <c r="X54" i="13" s="1"/>
  <c r="W55" i="13" l="1"/>
  <c r="X55" i="13" s="1"/>
  <c r="W56" i="13" l="1"/>
  <c r="X56" i="13" s="1"/>
  <c r="W57" i="13" l="1"/>
  <c r="X57" i="13" s="1"/>
  <c r="W58" i="13" l="1"/>
  <c r="X58" i="13" s="1"/>
  <c r="W59" i="13" l="1"/>
  <c r="X59" i="13" s="1"/>
  <c r="W60" i="13" l="1"/>
  <c r="X60" i="13" s="1"/>
  <c r="W61" i="13" l="1"/>
  <c r="X61" i="13" s="1"/>
  <c r="W62" i="13" l="1"/>
  <c r="X62" i="13" s="1"/>
  <c r="W63" i="13" l="1"/>
  <c r="X63" i="13" s="1"/>
  <c r="W64" i="13" l="1"/>
  <c r="X64" i="13" s="1"/>
  <c r="W65" i="13" l="1"/>
  <c r="X65" i="13" s="1"/>
  <c r="W66" i="13" l="1"/>
  <c r="X66" i="13" s="1"/>
  <c r="W67" i="13" l="1"/>
  <c r="X67" i="13" s="1"/>
  <c r="W68" i="13" l="1"/>
  <c r="X68" i="13" s="1"/>
  <c r="W69" i="13" l="1"/>
  <c r="X69" i="13" s="1"/>
  <c r="W70" i="13" l="1"/>
  <c r="X70" i="13" s="1"/>
  <c r="W71" i="13" l="1"/>
  <c r="X71" i="13" s="1"/>
  <c r="W72" i="13" l="1"/>
  <c r="X72" i="13" s="1"/>
  <c r="W73" i="13" l="1"/>
  <c r="X73" i="13" s="1"/>
  <c r="W74" i="13" l="1"/>
  <c r="X74" i="13" s="1"/>
  <c r="W75" i="13" l="1"/>
  <c r="X75" i="13" s="1"/>
  <c r="W76" i="13" l="1"/>
  <c r="X76" i="13" s="1"/>
  <c r="W77" i="13" l="1"/>
  <c r="X77" i="13" s="1"/>
  <c r="W78" i="13" l="1"/>
  <c r="X78" i="13" s="1"/>
  <c r="W79" i="13" l="1"/>
  <c r="X79" i="13" s="1"/>
  <c r="W80" i="13" l="1"/>
  <c r="X80" i="13" s="1"/>
  <c r="W81" i="13" l="1"/>
  <c r="X81" i="13" s="1"/>
  <c r="W82" i="13" l="1"/>
  <c r="X82" i="13" s="1"/>
  <c r="W83" i="13" l="1"/>
  <c r="X83" i="13" s="1"/>
  <c r="W84" i="13" l="1"/>
  <c r="X84" i="13" s="1"/>
  <c r="W85" i="13" l="1"/>
  <c r="X85" i="13" s="1"/>
  <c r="W86" i="13" l="1"/>
  <c r="X86" i="13" s="1"/>
  <c r="W87" i="13" l="1"/>
  <c r="X87" i="13" s="1"/>
  <c r="W88" i="13" l="1"/>
  <c r="X88" i="13" s="1"/>
  <c r="W89" i="13" l="1"/>
  <c r="X89" i="13" s="1"/>
  <c r="W90" i="13" l="1"/>
  <c r="X90" i="13" s="1"/>
  <c r="W91" i="13" l="1"/>
  <c r="X91" i="13" s="1"/>
  <c r="W92" i="13" l="1"/>
  <c r="X92" i="13" s="1"/>
  <c r="W93" i="13" l="1"/>
  <c r="X93" i="13" s="1"/>
  <c r="W94" i="13" l="1"/>
  <c r="X94" i="13" s="1"/>
  <c r="W95" i="13" l="1"/>
  <c r="X95" i="13" s="1"/>
  <c r="W96" i="13" l="1"/>
  <c r="X96" i="13" s="1"/>
  <c r="W97" i="13" l="1"/>
  <c r="X97" i="13" s="1"/>
  <c r="W98" i="13" l="1"/>
  <c r="X98" i="13" s="1"/>
  <c r="W99" i="13" l="1"/>
  <c r="X99" i="13" s="1"/>
  <c r="W100" i="13" l="1"/>
  <c r="X100" i="13" s="1"/>
  <c r="W101" i="13" l="1"/>
  <c r="X101" i="13" s="1"/>
  <c r="W102" i="13" l="1"/>
  <c r="X102" i="13" s="1"/>
  <c r="W103" i="13" l="1"/>
  <c r="X103" i="13" s="1"/>
  <c r="W104" i="13" l="1"/>
  <c r="X104" i="13" s="1"/>
  <c r="W105" i="13" l="1"/>
  <c r="X105" i="13" s="1"/>
  <c r="W106" i="13" l="1"/>
  <c r="X106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Cristian</author>
  </authors>
  <commentList>
    <comment ref="AC37" authorId="0" shapeId="0" xr:uid="{30C20172-470E-4906-A32D-2E3C48DF371B}">
      <text>
        <r>
          <rPr>
            <sz val="9"/>
            <color indexed="81"/>
            <rFont val="Tahoma"/>
            <family val="2"/>
          </rPr>
          <t>Ingrese Porcentaje</t>
        </r>
      </text>
    </comment>
    <comment ref="AC38" authorId="0" shapeId="0" xr:uid="{1399BF3B-CCAB-44B2-B651-F2D55823C7D9}">
      <text>
        <r>
          <rPr>
            <sz val="9"/>
            <color indexed="81"/>
            <rFont val="Tahoma"/>
            <family val="2"/>
          </rPr>
          <t>Ingrese 
Porcentaje</t>
        </r>
      </text>
    </comment>
  </commentList>
</comments>
</file>

<file path=xl/sharedStrings.xml><?xml version="1.0" encoding="utf-8"?>
<sst xmlns="http://schemas.openxmlformats.org/spreadsheetml/2006/main" count="176" uniqueCount="39">
  <si>
    <t>Pérdida</t>
  </si>
  <si>
    <t>Capital</t>
  </si>
  <si>
    <t>Riesgo</t>
  </si>
  <si>
    <t>Resultado</t>
  </si>
  <si>
    <t>N° Operaciones</t>
  </si>
  <si>
    <t>S.L</t>
  </si>
  <si>
    <t>T.P.</t>
  </si>
  <si>
    <t>Saldo Inicial</t>
  </si>
  <si>
    <t>% WIN</t>
  </si>
  <si>
    <t>% LOSS</t>
  </si>
  <si>
    <t>Total Resultado</t>
  </si>
  <si>
    <t>Promedio</t>
  </si>
  <si>
    <t>Desviación</t>
  </si>
  <si>
    <t>SIN GESTIÓN</t>
  </si>
  <si>
    <t>CON GESTIÓN</t>
  </si>
  <si>
    <t>Riesgo (1.5%)</t>
  </si>
  <si>
    <t>N° Op.</t>
  </si>
  <si>
    <t>Equity</t>
  </si>
  <si>
    <t>Riesgo %</t>
  </si>
  <si>
    <t>n</t>
  </si>
  <si>
    <t>por operación del capital disponible</t>
  </si>
  <si>
    <t>veces consecutivas.</t>
  </si>
  <si>
    <t xml:space="preserve">             Para quedarme con el</t>
  </si>
  <si>
    <r>
      <t xml:space="preserve">                   arriesgando el (</t>
    </r>
    <r>
      <rPr>
        <b/>
        <sz val="10"/>
        <color rgb="FF000000"/>
        <rFont val="Arial"/>
        <family val="2"/>
      </rPr>
      <t>R</t>
    </r>
    <r>
      <rPr>
        <sz val="10"/>
        <color rgb="FF000000"/>
        <rFont val="Arial"/>
        <family val="2"/>
      </rPr>
      <t>)</t>
    </r>
  </si>
  <si>
    <t>% Pérdida</t>
  </si>
  <si>
    <t>% Recuperación</t>
  </si>
  <si>
    <t>Capital Inicial</t>
  </si>
  <si>
    <t>Nuevo Capital</t>
  </si>
  <si>
    <t>&lt;&gt;</t>
  </si>
  <si>
    <r>
      <t xml:space="preserve">            tendría que perder (</t>
    </r>
    <r>
      <rPr>
        <b/>
        <sz val="10"/>
        <color rgb="FF000000"/>
        <rFont val="Arial"/>
        <family val="2"/>
      </rPr>
      <t>n</t>
    </r>
    <r>
      <rPr>
        <sz val="10"/>
        <color rgb="FF000000"/>
        <rFont val="Arial"/>
      </rPr>
      <t>)</t>
    </r>
  </si>
  <si>
    <t>Rentabilidad para 
volver al Capital Inicial</t>
  </si>
  <si>
    <t>Stop Loss</t>
  </si>
  <si>
    <t xml:space="preserve"> R</t>
  </si>
  <si>
    <t>del Capital Actual</t>
  </si>
  <si>
    <t>https://youtu.be/ao9IkaCIDbk</t>
  </si>
  <si>
    <t>Mira el vídeo aquí:</t>
  </si>
  <si>
    <t>¡ÚNETE! A NUESTRAS REDES SOCIALES:</t>
  </si>
  <si>
    <t xml:space="preserve">                  Descarga más archivos :</t>
  </si>
  <si>
    <t xml:space="preserve">     https://xn--matemticadeltrading-uub.com/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</si>
</sst>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%"/>
    <numFmt numFmtId="165" formatCode="_-[$$-409]* #,##0.00_ ;_-[$$-409]* \-#,##0.00\ ;_-[$$-409]* &quot;-&quot;??_ ;_-@_ "/>
    <numFmt numFmtId="166" formatCode="_-[$$-540A]* #,##0.00_ ;_-[$$-540A]* \-#,##0.00\ ;_-[$$-540A]* &quot;-&quot;??_ ;_-@_ "/>
    <numFmt numFmtId="167" formatCode="_-[$$-409]* #,##0.000_ ;_-[$$-409]* \-#,##0.000\ ;_-[$$-409]* &quot;-&quot;??_ ;_-@_ "/>
  </numFmts>
  <fonts count="26" x14ac:knownFonts="1">
    <font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b/>
      <sz val="10"/>
      <color theme="1" tint="0.14999847407452621"/>
      <name val="Arial"/>
      <family val="2"/>
    </font>
    <font>
      <sz val="10"/>
      <color theme="0"/>
      <name val="Arial"/>
      <family val="2"/>
    </font>
    <font>
      <b/>
      <sz val="10"/>
      <color rgb="FF002060"/>
      <name val="Arial"/>
      <family val="2"/>
    </font>
    <font>
      <b/>
      <sz val="8"/>
      <color theme="0"/>
      <name val="Arial"/>
      <family val="2"/>
    </font>
    <font>
      <i/>
      <sz val="10"/>
      <color rgb="FF000000"/>
      <name val="Arial"/>
      <family val="2"/>
    </font>
    <font>
      <sz val="10"/>
      <color rgb="FFFF0000"/>
      <name val="Arial"/>
      <family val="2"/>
    </font>
    <font>
      <sz val="14"/>
      <color rgb="FF000000"/>
      <name val="Georgia"/>
      <family val="1"/>
    </font>
    <font>
      <b/>
      <sz val="11"/>
      <color theme="0"/>
      <name val="Arial"/>
      <family val="2"/>
    </font>
    <font>
      <sz val="11"/>
      <color rgb="FF000000"/>
      <name val="Arial"/>
      <family val="2"/>
    </font>
    <font>
      <b/>
      <sz val="20"/>
      <color rgb="FF000000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10"/>
      <color theme="2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</font>
    <font>
      <b/>
      <sz val="11"/>
      <color rgb="FF000000"/>
      <name val="Arial"/>
      <family val="2"/>
    </font>
    <font>
      <u/>
      <sz val="10"/>
      <color theme="10"/>
      <name val="Arial"/>
      <family val="2"/>
    </font>
    <font>
      <b/>
      <u/>
      <sz val="10"/>
      <color theme="10"/>
      <name val="Arial"/>
      <family val="2"/>
    </font>
    <font>
      <b/>
      <sz val="8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33A3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0038A8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 applyNumberFormat="0" applyFill="0" applyBorder="0" applyAlignment="0" applyProtection="0"/>
  </cellStyleXfs>
  <cellXfs count="79">
    <xf numFmtId="0" fontId="0" fillId="0" borderId="0" xfId="0" applyFont="1" applyAlignment="1"/>
    <xf numFmtId="0" fontId="0" fillId="0" borderId="0" xfId="0" applyFont="1" applyAlignment="1" applyProtection="1">
      <protection locked="0"/>
    </xf>
    <xf numFmtId="0" fontId="10" fillId="3" borderId="0" xfId="0" applyFont="1" applyFill="1" applyAlignment="1" applyProtection="1">
      <alignment horizontal="center"/>
      <protection locked="0"/>
    </xf>
    <xf numFmtId="0" fontId="10" fillId="8" borderId="0" xfId="0" applyFont="1" applyFill="1" applyAlignment="1" applyProtection="1">
      <alignment horizontal="center"/>
      <protection locked="0"/>
    </xf>
    <xf numFmtId="0" fontId="4" fillId="0" borderId="0" xfId="0" applyFont="1" applyAlignment="1" applyProtection="1">
      <protection locked="0"/>
    </xf>
    <xf numFmtId="165" fontId="0" fillId="0" borderId="0" xfId="0" applyNumberFormat="1" applyFont="1" applyAlignment="1" applyProtection="1"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165" fontId="2" fillId="0" borderId="0" xfId="0" applyNumberFormat="1" applyFont="1" applyAlignment="1" applyProtection="1"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165" fontId="9" fillId="0" borderId="0" xfId="0" applyNumberFormat="1" applyFont="1" applyAlignment="1" applyProtection="1">
      <protection locked="0"/>
    </xf>
    <xf numFmtId="165" fontId="6" fillId="0" borderId="0" xfId="0" applyNumberFormat="1" applyFont="1" applyAlignment="1" applyProtection="1">
      <protection locked="0"/>
    </xf>
    <xf numFmtId="165" fontId="6" fillId="7" borderId="0" xfId="0" applyNumberFormat="1" applyFont="1" applyFill="1" applyAlignment="1" applyProtection="1">
      <protection locked="0"/>
    </xf>
    <xf numFmtId="10" fontId="0" fillId="0" borderId="0" xfId="1" applyNumberFormat="1" applyFont="1" applyAlignment="1" applyProtection="1">
      <protection locked="0"/>
    </xf>
    <xf numFmtId="0" fontId="2" fillId="0" borderId="0" xfId="0" applyFont="1" applyAlignment="1" applyProtection="1">
      <protection locked="0"/>
    </xf>
    <xf numFmtId="165" fontId="5" fillId="3" borderId="2" xfId="0" applyNumberFormat="1" applyFont="1" applyFill="1" applyBorder="1" applyAlignment="1" applyProtection="1">
      <protection locked="0"/>
    </xf>
    <xf numFmtId="165" fontId="5" fillId="4" borderId="2" xfId="0" applyNumberFormat="1" applyFont="1" applyFill="1" applyBorder="1" applyAlignment="1" applyProtection="1">
      <protection locked="0"/>
    </xf>
    <xf numFmtId="165" fontId="2" fillId="0" borderId="2" xfId="0" applyNumberFormat="1" applyFont="1" applyBorder="1" applyAlignment="1" applyProtection="1">
      <protection locked="0"/>
    </xf>
    <xf numFmtId="165" fontId="0" fillId="0" borderId="0" xfId="0" applyNumberFormat="1" applyFont="1" applyAlignment="1" applyProtection="1"/>
    <xf numFmtId="0" fontId="0" fillId="0" borderId="0" xfId="0" applyFont="1" applyAlignment="1" applyProtection="1"/>
    <xf numFmtId="10" fontId="0" fillId="0" borderId="0" xfId="1" applyNumberFormat="1" applyFont="1" applyAlignment="1" applyProtection="1"/>
    <xf numFmtId="0" fontId="22" fillId="0" borderId="0" xfId="0" applyFont="1" applyAlignment="1" applyProtection="1"/>
    <xf numFmtId="0" fontId="25" fillId="0" borderId="0" xfId="0" applyFont="1" applyAlignment="1" applyProtection="1"/>
    <xf numFmtId="0" fontId="0" fillId="0" borderId="0" xfId="0" applyFont="1" applyAlignment="1" applyProtection="1">
      <alignment horizontal="center"/>
      <protection locked="0"/>
    </xf>
    <xf numFmtId="0" fontId="5" fillId="6" borderId="1" xfId="0" applyFont="1" applyFill="1" applyBorder="1" applyAlignment="1" applyProtection="1">
      <alignment horizontal="center"/>
      <protection locked="0"/>
    </xf>
    <xf numFmtId="9" fontId="2" fillId="0" borderId="1" xfId="1" applyFont="1" applyBorder="1" applyAlignment="1" applyProtection="1">
      <alignment horizontal="center"/>
      <protection locked="0"/>
    </xf>
    <xf numFmtId="164" fontId="11" fillId="0" borderId="0" xfId="1" applyNumberFormat="1" applyFont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165" fontId="2" fillId="0" borderId="1" xfId="0" applyNumberFormat="1" applyFont="1" applyBorder="1" applyAlignment="1" applyProtection="1">
      <protection locked="0"/>
    </xf>
    <xf numFmtId="0" fontId="14" fillId="3" borderId="1" xfId="0" applyFont="1" applyFill="1" applyBorder="1" applyAlignment="1" applyProtection="1">
      <alignment horizontal="center"/>
      <protection locked="0"/>
    </xf>
    <xf numFmtId="164" fontId="0" fillId="0" borderId="1" xfId="1" applyNumberFormat="1" applyFont="1" applyBorder="1" applyAlignment="1" applyProtection="1">
      <alignment horizontal="center"/>
      <protection locked="0"/>
    </xf>
    <xf numFmtId="164" fontId="0" fillId="0" borderId="0" xfId="1" applyNumberFormat="1" applyFont="1" applyBorder="1" applyAlignment="1" applyProtection="1">
      <alignment horizontal="center"/>
      <protection locked="0"/>
    </xf>
    <xf numFmtId="0" fontId="5" fillId="8" borderId="0" xfId="0" applyFont="1" applyFill="1" applyAlignment="1" applyProtection="1">
      <alignment horizontal="center" vertical="center"/>
      <protection locked="0"/>
    </xf>
    <xf numFmtId="0" fontId="5" fillId="8" borderId="0" xfId="0" applyFont="1" applyFill="1" applyAlignment="1" applyProtection="1">
      <alignment horizontal="center"/>
      <protection locked="0"/>
    </xf>
    <xf numFmtId="165" fontId="8" fillId="0" borderId="0" xfId="0" applyNumberFormat="1" applyFont="1" applyAlignment="1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0" fillId="0" borderId="0" xfId="0" applyFont="1" applyFill="1" applyAlignment="1" applyProtection="1">
      <alignment horizontal="center"/>
      <protection locked="0"/>
    </xf>
    <xf numFmtId="165" fontId="12" fillId="0" borderId="0" xfId="0" applyNumberFormat="1" applyFont="1" applyAlignment="1" applyProtection="1"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5" fillId="4" borderId="0" xfId="0" applyFont="1" applyFill="1" applyAlignment="1" applyProtection="1">
      <alignment horizontal="center"/>
      <protection locked="0"/>
    </xf>
    <xf numFmtId="166" fontId="7" fillId="0" borderId="0" xfId="0" applyNumberFormat="1" applyFont="1" applyAlignment="1" applyProtection="1">
      <alignment horizontal="center"/>
      <protection locked="0"/>
    </xf>
    <xf numFmtId="0" fontId="5" fillId="3" borderId="0" xfId="0" applyFont="1" applyFill="1" applyAlignment="1" applyProtection="1">
      <alignment horizontal="center"/>
      <protection locked="0"/>
    </xf>
    <xf numFmtId="166" fontId="6" fillId="0" borderId="0" xfId="0" applyNumberFormat="1" applyFont="1" applyAlignment="1" applyProtection="1">
      <alignment horizontal="center"/>
      <protection locked="0"/>
    </xf>
    <xf numFmtId="167" fontId="0" fillId="0" borderId="1" xfId="0" applyNumberFormat="1" applyFont="1" applyBorder="1" applyAlignment="1" applyProtection="1">
      <alignment horizontal="center" vertical="center"/>
      <protection locked="0"/>
    </xf>
    <xf numFmtId="164" fontId="0" fillId="0" borderId="1" xfId="1" applyNumberFormat="1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2" fontId="0" fillId="0" borderId="1" xfId="0" applyNumberFormat="1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vertical="center"/>
      <protection locked="0"/>
    </xf>
    <xf numFmtId="9" fontId="0" fillId="9" borderId="0" xfId="1" applyFont="1" applyFill="1" applyAlignment="1" applyProtection="1">
      <alignment horizontal="center"/>
      <protection locked="0"/>
    </xf>
    <xf numFmtId="10" fontId="0" fillId="9" borderId="0" xfId="1" applyNumberFormat="1" applyFont="1" applyFill="1" applyAlignment="1" applyProtection="1">
      <alignment horizontal="center" vertical="center"/>
      <protection locked="0"/>
    </xf>
    <xf numFmtId="0" fontId="2" fillId="10" borderId="0" xfId="0" applyFont="1" applyFill="1" applyAlignment="1" applyProtection="1">
      <alignment horizontal="center"/>
      <protection locked="0"/>
    </xf>
    <xf numFmtId="0" fontId="4" fillId="0" borderId="0" xfId="0" applyFont="1" applyFill="1" applyAlignment="1" applyProtection="1">
      <alignment horizontal="center"/>
      <protection locked="0"/>
    </xf>
    <xf numFmtId="165" fontId="12" fillId="0" borderId="0" xfId="0" applyNumberFormat="1" applyFont="1" applyFill="1" applyAlignment="1" applyProtection="1">
      <protection locked="0"/>
    </xf>
    <xf numFmtId="165" fontId="0" fillId="0" borderId="0" xfId="0" applyNumberFormat="1" applyFont="1" applyFill="1" applyAlignment="1" applyProtection="1">
      <protection locked="0"/>
    </xf>
    <xf numFmtId="0" fontId="13" fillId="0" borderId="0" xfId="0" applyFont="1" applyAlignment="1" applyProtection="1">
      <protection locked="0"/>
    </xf>
    <xf numFmtId="0" fontId="15" fillId="0" borderId="0" xfId="0" applyFont="1" applyAlignment="1" applyProtection="1">
      <protection locked="0"/>
    </xf>
    <xf numFmtId="43" fontId="0" fillId="0" borderId="0" xfId="2" applyFont="1" applyAlignment="1" applyProtection="1">
      <protection locked="0"/>
    </xf>
    <xf numFmtId="0" fontId="4" fillId="0" borderId="0" xfId="0" applyFont="1" applyFill="1" applyAlignment="1" applyProtection="1">
      <protection locked="0"/>
    </xf>
    <xf numFmtId="165" fontId="0" fillId="0" borderId="0" xfId="0" applyNumberFormat="1" applyFont="1" applyAlignment="1" applyProtection="1">
      <alignment horizontal="center" vertical="center"/>
      <protection locked="0"/>
    </xf>
    <xf numFmtId="0" fontId="4" fillId="0" borderId="0" xfId="0" quotePrefix="1" applyFont="1" applyAlignment="1" applyProtection="1">
      <protection locked="0"/>
    </xf>
    <xf numFmtId="164" fontId="0" fillId="0" borderId="0" xfId="1" applyNumberFormat="1" applyFont="1" applyAlignment="1" applyProtection="1">
      <protection locked="0"/>
    </xf>
    <xf numFmtId="0" fontId="0" fillId="0" borderId="0" xfId="0" applyFont="1" applyAlignment="1" applyProtection="1">
      <alignment horizontal="center"/>
    </xf>
    <xf numFmtId="164" fontId="11" fillId="0" borderId="0" xfId="1" applyNumberFormat="1" applyFont="1" applyAlignment="1" applyProtection="1">
      <alignment horizontal="center"/>
    </xf>
    <xf numFmtId="164" fontId="0" fillId="0" borderId="0" xfId="1" applyNumberFormat="1" applyFont="1" applyBorder="1" applyAlignment="1" applyProtection="1">
      <alignment horizontal="center"/>
    </xf>
    <xf numFmtId="0" fontId="4" fillId="5" borderId="1" xfId="0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9" fontId="2" fillId="0" borderId="0" xfId="1" applyFont="1" applyAlignment="1" applyProtection="1">
      <alignment horizontal="center"/>
      <protection locked="0"/>
    </xf>
    <xf numFmtId="0" fontId="4" fillId="0" borderId="0" xfId="0" applyFont="1" applyAlignment="1" applyProtection="1">
      <alignment wrapText="1"/>
      <protection locked="0"/>
    </xf>
    <xf numFmtId="10" fontId="2" fillId="0" borderId="0" xfId="1" applyNumberFormat="1" applyFont="1" applyAlignment="1" applyProtection="1">
      <alignment horizontal="center"/>
      <protection locked="0"/>
    </xf>
    <xf numFmtId="0" fontId="19" fillId="12" borderId="2" xfId="0" applyFont="1" applyFill="1" applyBorder="1" applyAlignment="1" applyProtection="1">
      <alignment horizontal="center" vertical="center"/>
      <protection locked="0"/>
    </xf>
    <xf numFmtId="0" fontId="19" fillId="11" borderId="2" xfId="0" applyFont="1" applyFill="1" applyBorder="1" applyAlignment="1" applyProtection="1">
      <alignment horizontal="center" vertical="center"/>
      <protection locked="0"/>
    </xf>
    <xf numFmtId="9" fontId="0" fillId="0" borderId="0" xfId="1" applyFont="1" applyAlignment="1" applyProtection="1">
      <alignment horizontal="center" vertical="center"/>
      <protection locked="0"/>
    </xf>
    <xf numFmtId="10" fontId="0" fillId="0" borderId="0" xfId="0" applyNumberFormat="1" applyFont="1" applyAlignment="1" applyProtection="1">
      <alignment horizontal="center"/>
      <protection locked="0"/>
    </xf>
    <xf numFmtId="9" fontId="0" fillId="0" borderId="0" xfId="1" applyFont="1" applyAlignment="1" applyProtection="1">
      <protection locked="0"/>
    </xf>
    <xf numFmtId="0" fontId="24" fillId="9" borderId="0" xfId="3" applyFont="1" applyFill="1" applyAlignment="1" applyProtection="1">
      <alignment horizontal="center" vertical="center"/>
    </xf>
    <xf numFmtId="0" fontId="16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23" fillId="0" borderId="0" xfId="3" applyFont="1" applyAlignment="1" applyProtection="1">
      <alignment horizontal="left"/>
    </xf>
  </cellXfs>
  <cellStyles count="4">
    <cellStyle name="Hipervínculo" xfId="3" builtinId="8"/>
    <cellStyle name="Millares" xfId="2" builtinId="3"/>
    <cellStyle name="Normal" xfId="0" builtinId="0"/>
    <cellStyle name="Porcentaje" xfId="1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00"/>
      <color rgb="FF0038A8"/>
      <color rgb="FF002E8A"/>
      <color rgb="FFFF3300"/>
      <color rgb="FFFF5050"/>
      <color rgb="FF33A3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b="1"/>
              <a:t>EQUITY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'LIMITA LAS PERDIDAS 1'!$A$29</c:f>
              <c:strCache>
                <c:ptCount val="1"/>
                <c:pt idx="0">
                  <c:v>SIN GESTIÓN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dLbl>
              <c:idx val="10"/>
              <c:layout>
                <c:manualLayout>
                  <c:x val="-9.5500449929941361E-2"/>
                  <c:y val="1.215805471124620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AF-4AC9-BE1D-9E735D4A14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'LIMITA LAS PERDIDAS 1'!$A$30:$A$40</c:f>
              <c:numCache>
                <c:formatCode>_-[$$-409]* #,##0.00_ ;_-[$$-409]* \-#,##0.00\ ;_-[$$-409]* "-"??_ ;_-@_ </c:formatCode>
                <c:ptCount val="11"/>
                <c:pt idx="0">
                  <c:v>18000</c:v>
                </c:pt>
                <c:pt idx="1">
                  <c:v>18131.7</c:v>
                </c:pt>
                <c:pt idx="2">
                  <c:v>18304.170000000002</c:v>
                </c:pt>
                <c:pt idx="3">
                  <c:v>18105.420000000002</c:v>
                </c:pt>
                <c:pt idx="4">
                  <c:v>17823.585000000003</c:v>
                </c:pt>
                <c:pt idx="5">
                  <c:v>16978.875000000004</c:v>
                </c:pt>
                <c:pt idx="6">
                  <c:v>17546.070000000003</c:v>
                </c:pt>
                <c:pt idx="7">
                  <c:v>17341.965000000004</c:v>
                </c:pt>
                <c:pt idx="8">
                  <c:v>18208.785000000003</c:v>
                </c:pt>
                <c:pt idx="9">
                  <c:v>17625.465000000004</c:v>
                </c:pt>
                <c:pt idx="10">
                  <c:v>16539.840000000004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AF-4AC9-BE1D-9E735D4A146A}"/>
            </c:ext>
          </c:extLst>
        </c:ser>
        <c:ser>
          <c:idx val="1"/>
          <c:order val="1"/>
          <c:tx>
            <c:strRef>
              <c:f>'LIMITA LAS PERDIDAS 1'!$B$29</c:f>
              <c:strCache>
                <c:ptCount val="1"/>
                <c:pt idx="0">
                  <c:v>CON GESTIÓN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3666966619960852E-2"/>
                  <c:y val="3.2421479229989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AF-4AC9-BE1D-9E735D4A146A}"/>
                </c:ext>
              </c:extLst>
            </c:dLbl>
            <c:dLbl>
              <c:idx val="10"/>
              <c:layout>
                <c:manualLayout>
                  <c:x val="-2.4487294853831093E-3"/>
                  <c:y val="-8.51063829787234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AF-4AC9-BE1D-9E735D4A14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'LIMITA LAS PERDIDAS 1'!$B$30:$B$40</c:f>
              <c:numCache>
                <c:formatCode>_-[$$-409]* #,##0.00_ ;_-[$$-409]* \-#,##0.00\ ;_-[$$-409]* "-"??_ ;_-@_ </c:formatCode>
                <c:ptCount val="11"/>
                <c:pt idx="0">
                  <c:v>18000</c:v>
                </c:pt>
                <c:pt idx="1">
                  <c:v>18131.7</c:v>
                </c:pt>
                <c:pt idx="2">
                  <c:v>18304.170000000002</c:v>
                </c:pt>
                <c:pt idx="3">
                  <c:v>18105.420000000002</c:v>
                </c:pt>
                <c:pt idx="4">
                  <c:v>17835.420000000002</c:v>
                </c:pt>
                <c:pt idx="5">
                  <c:v>17565.420000000002</c:v>
                </c:pt>
                <c:pt idx="6">
                  <c:v>18132.615000000002</c:v>
                </c:pt>
                <c:pt idx="7">
                  <c:v>17928.510000000002</c:v>
                </c:pt>
                <c:pt idx="8">
                  <c:v>18795.330000000002</c:v>
                </c:pt>
                <c:pt idx="9">
                  <c:v>18525.330000000002</c:v>
                </c:pt>
                <c:pt idx="10">
                  <c:v>18255.330000000002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AF-4AC9-BE1D-9E735D4A1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53167"/>
        <c:axId val="933279791"/>
      </c:lineChart>
      <c:catAx>
        <c:axId val="933253167"/>
        <c:scaling>
          <c:orientation val="minMax"/>
        </c:scaling>
        <c:delete val="1"/>
        <c:axPos val="b"/>
        <c:majorTickMark val="none"/>
        <c:minorTickMark val="none"/>
        <c:tickLblPos val="nextTo"/>
        <c:crossAx val="933279791"/>
        <c:crosses val="autoZero"/>
        <c:auto val="1"/>
        <c:lblAlgn val="ctr"/>
        <c:lblOffset val="100"/>
        <c:noMultiLvlLbl val="0"/>
      </c:catAx>
      <c:valAx>
        <c:axId val="933279791"/>
        <c:scaling>
          <c:orientation val="minMax"/>
          <c:max val="19000"/>
          <c:min val="16300"/>
        </c:scaling>
        <c:delete val="0"/>
        <c:axPos val="l"/>
        <c:numFmt formatCode="_-[$$-409]* #,##0.00_ ;_-[$$-409]* \-#,##0.00\ ;_-[$$-409]* &quot;-&quot;??_ ;_-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9332531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9935-4570-99D1-20281312CA5B}"/>
              </c:ext>
            </c:extLst>
          </c:dPt>
          <c:dPt>
            <c:idx val="1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rgbClr val="33A350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33A35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9935-4570-99D1-20281312CA5B}"/>
              </c:ext>
            </c:extLst>
          </c:dPt>
          <c:dPt>
            <c:idx val="2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rgbClr val="33A350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33A35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9935-4570-99D1-20281312CA5B}"/>
              </c:ext>
            </c:extLst>
          </c:dPt>
          <c:dPt>
            <c:idx val="3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rgbClr val="33A350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33A35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9935-4570-99D1-20281312CA5B}"/>
              </c:ext>
            </c:extLst>
          </c:dPt>
          <c:dPt>
            <c:idx val="4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rgbClr val="33A350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33A35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9935-4570-99D1-20281312CA5B}"/>
              </c:ext>
            </c:extLst>
          </c:dPt>
          <c:dPt>
            <c:idx val="5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rgbClr val="33A350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33A35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9935-4570-99D1-20281312CA5B}"/>
              </c:ext>
            </c:extLst>
          </c:dPt>
          <c:dPt>
            <c:idx val="6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rgbClr val="33A350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33A35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9935-4570-99D1-20281312CA5B}"/>
              </c:ext>
            </c:extLst>
          </c:dPt>
          <c:dPt>
            <c:idx val="7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rgbClr val="33A350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33A35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9935-4570-99D1-20281312CA5B}"/>
              </c:ext>
            </c:extLst>
          </c:dPt>
          <c:dPt>
            <c:idx val="8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rgbClr val="33A350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33A35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9935-4570-99D1-20281312CA5B}"/>
              </c:ext>
            </c:extLst>
          </c:dPt>
          <c:dPt>
            <c:idx val="9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rgbClr val="33A350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33A35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9935-4570-99D1-20281312CA5B}"/>
              </c:ext>
            </c:extLst>
          </c:dPt>
          <c:dPt>
            <c:idx val="10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9935-4570-99D1-20281312CA5B}"/>
              </c:ext>
            </c:extLst>
          </c:dPt>
          <c:dLbls>
            <c:dLbl>
              <c:idx val="0"/>
              <c:layout>
                <c:manualLayout>
                  <c:x val="-5.3539240517822717E-2"/>
                  <c:y val="5.73002456518102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35-4570-99D1-20281312CA5B}"/>
                </c:ext>
              </c:extLst>
            </c:dLbl>
            <c:dLbl>
              <c:idx val="9"/>
              <c:layout>
                <c:manualLayout>
                  <c:x val="-1.5100636984256811E-16"/>
                  <c:y val="-1.32231336119562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935-4570-99D1-20281312CA5B}"/>
                </c:ext>
              </c:extLst>
            </c:dLbl>
            <c:dLbl>
              <c:idx val="10"/>
              <c:layout>
                <c:manualLayout>
                  <c:x val="0"/>
                  <c:y val="5.73002456518102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935-4570-99D1-20281312CA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'LIMITA LAS PERDIDAS 2'!$C$7:$C$17</c:f>
              <c:numCache>
                <c:formatCode>_-[$$-409]* #,##0.00_ ;_-[$$-409]* \-#,##0.00\ ;_-[$$-409]* "-"??_ ;_-@_ </c:formatCode>
                <c:ptCount val="11"/>
                <c:pt idx="0">
                  <c:v>2500</c:v>
                </c:pt>
                <c:pt idx="1">
                  <c:v>2550</c:v>
                </c:pt>
                <c:pt idx="2">
                  <c:v>2600</c:v>
                </c:pt>
                <c:pt idx="3">
                  <c:v>2650</c:v>
                </c:pt>
                <c:pt idx="4">
                  <c:v>2700</c:v>
                </c:pt>
                <c:pt idx="5">
                  <c:v>2750</c:v>
                </c:pt>
                <c:pt idx="6">
                  <c:v>2800</c:v>
                </c:pt>
                <c:pt idx="7">
                  <c:v>2850</c:v>
                </c:pt>
                <c:pt idx="8">
                  <c:v>2900</c:v>
                </c:pt>
                <c:pt idx="9">
                  <c:v>2950</c:v>
                </c:pt>
                <c:pt idx="10">
                  <c:v>2300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9935-4570-99D1-20281312CA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62319"/>
        <c:axId val="933255663"/>
      </c:lineChart>
      <c:catAx>
        <c:axId val="933262319"/>
        <c:scaling>
          <c:orientation val="minMax"/>
        </c:scaling>
        <c:delete val="1"/>
        <c:axPos val="b"/>
        <c:majorTickMark val="out"/>
        <c:minorTickMark val="none"/>
        <c:tickLblPos val="nextTo"/>
        <c:crossAx val="933255663"/>
        <c:crosses val="autoZero"/>
        <c:auto val="1"/>
        <c:lblAlgn val="ctr"/>
        <c:lblOffset val="100"/>
        <c:noMultiLvlLbl val="0"/>
      </c:catAx>
      <c:valAx>
        <c:axId val="933255663"/>
        <c:scaling>
          <c:orientation val="minMax"/>
          <c:max val="3000"/>
          <c:min val="2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$-409]* #,##0.00_ ;_-[$$-409]* \-#,##0.00\ ;_-[$$-409]* &quot;-&quot;??_ ;_-@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933262319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b="1"/>
              <a:t>EQUITY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'LIMITA LAS PERDIDAS 2'!$A$29</c:f>
              <c:strCache>
                <c:ptCount val="1"/>
                <c:pt idx="0">
                  <c:v>SIN GESTIÓN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dLbl>
              <c:idx val="10"/>
              <c:layout>
                <c:manualLayout>
                  <c:x val="-9.5500449929941361E-2"/>
                  <c:y val="1.215805471124620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384-495C-9607-59E90E27DB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'LIMITA LAS PERDIDAS 2'!$A$30:$A$40</c:f>
              <c:numCache>
                <c:formatCode>_-[$$-409]* #,##0.00_ ;_-[$$-409]* \-#,##0.00\ ;_-[$$-409]* "-"??_ ;_-@_ </c:formatCode>
                <c:ptCount val="11"/>
                <c:pt idx="0">
                  <c:v>18000</c:v>
                </c:pt>
                <c:pt idx="1">
                  <c:v>18131.7</c:v>
                </c:pt>
                <c:pt idx="2">
                  <c:v>18304.170000000002</c:v>
                </c:pt>
                <c:pt idx="3">
                  <c:v>18105.420000000002</c:v>
                </c:pt>
                <c:pt idx="4">
                  <c:v>17823.585000000003</c:v>
                </c:pt>
                <c:pt idx="5">
                  <c:v>16978.875000000004</c:v>
                </c:pt>
                <c:pt idx="6">
                  <c:v>17546.070000000003</c:v>
                </c:pt>
                <c:pt idx="7">
                  <c:v>17341.965000000004</c:v>
                </c:pt>
                <c:pt idx="8">
                  <c:v>18208.785000000003</c:v>
                </c:pt>
                <c:pt idx="9">
                  <c:v>17625.465000000004</c:v>
                </c:pt>
                <c:pt idx="10">
                  <c:v>16539.840000000004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84-495C-9607-59E90E27DBCC}"/>
            </c:ext>
          </c:extLst>
        </c:ser>
        <c:ser>
          <c:idx val="1"/>
          <c:order val="1"/>
          <c:tx>
            <c:strRef>
              <c:f>'LIMITA LAS PERDIDAS 2'!$B$29</c:f>
              <c:strCache>
                <c:ptCount val="1"/>
                <c:pt idx="0">
                  <c:v>CON GESTIÓN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3666966619960852E-2"/>
                  <c:y val="3.2421479229989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384-495C-9607-59E90E27DBCC}"/>
                </c:ext>
              </c:extLst>
            </c:dLbl>
            <c:dLbl>
              <c:idx val="10"/>
              <c:layout>
                <c:manualLayout>
                  <c:x val="-2.4487294853831093E-3"/>
                  <c:y val="-8.51063829787234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384-495C-9607-59E90E27DB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'LIMITA LAS PERDIDAS 2'!$B$30:$B$40</c:f>
              <c:numCache>
                <c:formatCode>_-[$$-409]* #,##0.00_ ;_-[$$-409]* \-#,##0.00\ ;_-[$$-409]* "-"??_ ;_-@_ </c:formatCode>
                <c:ptCount val="11"/>
                <c:pt idx="0">
                  <c:v>18000</c:v>
                </c:pt>
                <c:pt idx="1">
                  <c:v>18131.7</c:v>
                </c:pt>
                <c:pt idx="2">
                  <c:v>18304.170000000002</c:v>
                </c:pt>
                <c:pt idx="3">
                  <c:v>18105.420000000002</c:v>
                </c:pt>
                <c:pt idx="4">
                  <c:v>17835.420000000002</c:v>
                </c:pt>
                <c:pt idx="5">
                  <c:v>17565.420000000002</c:v>
                </c:pt>
                <c:pt idx="6">
                  <c:v>18132.615000000002</c:v>
                </c:pt>
                <c:pt idx="7">
                  <c:v>17928.510000000002</c:v>
                </c:pt>
                <c:pt idx="8">
                  <c:v>18795.330000000002</c:v>
                </c:pt>
                <c:pt idx="9">
                  <c:v>18525.330000000002</c:v>
                </c:pt>
                <c:pt idx="10">
                  <c:v>18255.330000000002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384-495C-9607-59E90E27DB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53167"/>
        <c:axId val="933279791"/>
      </c:lineChart>
      <c:catAx>
        <c:axId val="933253167"/>
        <c:scaling>
          <c:orientation val="minMax"/>
        </c:scaling>
        <c:delete val="1"/>
        <c:axPos val="b"/>
        <c:majorTickMark val="none"/>
        <c:minorTickMark val="none"/>
        <c:tickLblPos val="nextTo"/>
        <c:crossAx val="933279791"/>
        <c:crosses val="autoZero"/>
        <c:auto val="1"/>
        <c:lblAlgn val="ctr"/>
        <c:lblOffset val="100"/>
        <c:noMultiLvlLbl val="0"/>
      </c:catAx>
      <c:valAx>
        <c:axId val="933279791"/>
        <c:scaling>
          <c:orientation val="minMax"/>
          <c:max val="19000"/>
          <c:min val="16300"/>
        </c:scaling>
        <c:delete val="0"/>
        <c:axPos val="l"/>
        <c:numFmt formatCode="_-[$$-409]* #,##0.00_ ;_-[$$-409]* \-#,##0.00\ ;_-[$$-409]* &quot;-&quot;??_ ;_-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9332531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'LIMITA LAS PERDIDAS 3'!$B$17</c:f>
              <c:strCache>
                <c:ptCount val="1"/>
                <c:pt idx="0">
                  <c:v>% Pérdida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'LIMITA LAS PERDIDAS 3'!$B$18:$B$97</c:f>
              <c:numCache>
                <c:formatCode>0%</c:formatCode>
                <c:ptCount val="80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81-4232-B72B-62683170D02F}"/>
            </c:ext>
          </c:extLst>
        </c:ser>
        <c:ser>
          <c:idx val="1"/>
          <c:order val="1"/>
          <c:tx>
            <c:strRef>
              <c:f>'LIMITA LAS PERDIDAS 3'!$C$17</c:f>
              <c:strCache>
                <c:ptCount val="1"/>
                <c:pt idx="0">
                  <c:v>% Recuperación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'LIMITA LAS PERDIDAS 3'!$C$18:$C$87</c:f>
              <c:numCache>
                <c:formatCode>0.00%</c:formatCode>
                <c:ptCount val="70"/>
                <c:pt idx="0">
                  <c:v>1.0101010101010102E-2</c:v>
                </c:pt>
                <c:pt idx="1">
                  <c:v>2.0408163265306124E-2</c:v>
                </c:pt>
                <c:pt idx="2">
                  <c:v>3.0927835051546393E-2</c:v>
                </c:pt>
                <c:pt idx="3">
                  <c:v>4.1666666666666671E-2</c:v>
                </c:pt>
                <c:pt idx="4">
                  <c:v>5.2631578947368425E-2</c:v>
                </c:pt>
                <c:pt idx="5">
                  <c:v>6.3829787234042548E-2</c:v>
                </c:pt>
                <c:pt idx="6">
                  <c:v>7.5268817204301092E-2</c:v>
                </c:pt>
                <c:pt idx="7">
                  <c:v>8.6956521739130432E-2</c:v>
                </c:pt>
                <c:pt idx="8">
                  <c:v>9.8901098901098897E-2</c:v>
                </c:pt>
                <c:pt idx="9">
                  <c:v>0.11111111111111112</c:v>
                </c:pt>
                <c:pt idx="10">
                  <c:v>0.12359550561797752</c:v>
                </c:pt>
                <c:pt idx="11">
                  <c:v>0.13636363636363635</c:v>
                </c:pt>
                <c:pt idx="12">
                  <c:v>0.14942528735632185</c:v>
                </c:pt>
                <c:pt idx="13">
                  <c:v>0.16279069767441862</c:v>
                </c:pt>
                <c:pt idx="14">
                  <c:v>0.17647058823529413</c:v>
                </c:pt>
                <c:pt idx="15">
                  <c:v>0.19047619047619049</c:v>
                </c:pt>
                <c:pt idx="16">
                  <c:v>0.20481927710843376</c:v>
                </c:pt>
                <c:pt idx="17">
                  <c:v>0.21951219512195119</c:v>
                </c:pt>
                <c:pt idx="18">
                  <c:v>0.23456790123456789</c:v>
                </c:pt>
                <c:pt idx="19">
                  <c:v>0.25</c:v>
                </c:pt>
                <c:pt idx="20">
                  <c:v>0.26582278481012656</c:v>
                </c:pt>
                <c:pt idx="21">
                  <c:v>0.28205128205128205</c:v>
                </c:pt>
                <c:pt idx="22">
                  <c:v>0.29870129870129869</c:v>
                </c:pt>
                <c:pt idx="23">
                  <c:v>0.31578947368421051</c:v>
                </c:pt>
                <c:pt idx="24">
                  <c:v>0.33333333333333331</c:v>
                </c:pt>
                <c:pt idx="25">
                  <c:v>0.35135135135135137</c:v>
                </c:pt>
                <c:pt idx="26">
                  <c:v>0.36986301369863017</c:v>
                </c:pt>
                <c:pt idx="27">
                  <c:v>0.38888888888888895</c:v>
                </c:pt>
                <c:pt idx="28">
                  <c:v>0.40845070422535212</c:v>
                </c:pt>
                <c:pt idx="29">
                  <c:v>0.4285714285714286</c:v>
                </c:pt>
                <c:pt idx="30">
                  <c:v>0.44927536231884063</c:v>
                </c:pt>
                <c:pt idx="31">
                  <c:v>0.4705882352941177</c:v>
                </c:pt>
                <c:pt idx="32">
                  <c:v>0.49253731343283591</c:v>
                </c:pt>
                <c:pt idx="33">
                  <c:v>0.51515151515151525</c:v>
                </c:pt>
                <c:pt idx="34">
                  <c:v>0.53846153846153844</c:v>
                </c:pt>
                <c:pt idx="35">
                  <c:v>0.5625</c:v>
                </c:pt>
                <c:pt idx="36">
                  <c:v>0.58730158730158732</c:v>
                </c:pt>
                <c:pt idx="37">
                  <c:v>0.61290322580645162</c:v>
                </c:pt>
                <c:pt idx="38">
                  <c:v>0.63934426229508201</c:v>
                </c:pt>
                <c:pt idx="39">
                  <c:v>0.66666666666666674</c:v>
                </c:pt>
                <c:pt idx="40">
                  <c:v>0.69491525423728795</c:v>
                </c:pt>
                <c:pt idx="41">
                  <c:v>0.72413793103448265</c:v>
                </c:pt>
                <c:pt idx="42">
                  <c:v>0.7543859649122806</c:v>
                </c:pt>
                <c:pt idx="43">
                  <c:v>0.7857142857142857</c:v>
                </c:pt>
                <c:pt idx="44">
                  <c:v>0.81818181818181812</c:v>
                </c:pt>
                <c:pt idx="45">
                  <c:v>0.85185185185185186</c:v>
                </c:pt>
                <c:pt idx="46">
                  <c:v>0.88679245283018859</c:v>
                </c:pt>
                <c:pt idx="47">
                  <c:v>0.92307692307692302</c:v>
                </c:pt>
                <c:pt idx="48">
                  <c:v>0.96078431372549011</c:v>
                </c:pt>
                <c:pt idx="49">
                  <c:v>1</c:v>
                </c:pt>
                <c:pt idx="50">
                  <c:v>1.0408163265306123</c:v>
                </c:pt>
                <c:pt idx="51">
                  <c:v>1.0833333333333335</c:v>
                </c:pt>
                <c:pt idx="52">
                  <c:v>1.1276595744680853</c:v>
                </c:pt>
                <c:pt idx="53">
                  <c:v>1.173913043478261</c:v>
                </c:pt>
                <c:pt idx="54">
                  <c:v>1.2222222222222225</c:v>
                </c:pt>
                <c:pt idx="55">
                  <c:v>1.2727272727272729</c:v>
                </c:pt>
                <c:pt idx="56">
                  <c:v>1.3255813953488369</c:v>
                </c:pt>
                <c:pt idx="57">
                  <c:v>1.3809523809523807</c:v>
                </c:pt>
                <c:pt idx="58">
                  <c:v>1.4390243902439022</c:v>
                </c:pt>
                <c:pt idx="59">
                  <c:v>1.4999999999999998</c:v>
                </c:pt>
                <c:pt idx="60">
                  <c:v>1.5641025641025641</c:v>
                </c:pt>
                <c:pt idx="61">
                  <c:v>1.631578947368421</c:v>
                </c:pt>
                <c:pt idx="62">
                  <c:v>1.7027027027027026</c:v>
                </c:pt>
                <c:pt idx="63">
                  <c:v>1.7777777777777779</c:v>
                </c:pt>
                <c:pt idx="64">
                  <c:v>1.8571428571428574</c:v>
                </c:pt>
                <c:pt idx="65">
                  <c:v>1.9411764705882355</c:v>
                </c:pt>
                <c:pt idx="66">
                  <c:v>2.0303030303030307</c:v>
                </c:pt>
                <c:pt idx="67">
                  <c:v>2.1250000000000004</c:v>
                </c:pt>
                <c:pt idx="68">
                  <c:v>2.2258064516129026</c:v>
                </c:pt>
                <c:pt idx="69">
                  <c:v>2.333333333333333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81-4232-B72B-62683170D0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41900784"/>
        <c:axId val="1441922832"/>
      </c:lineChart>
      <c:catAx>
        <c:axId val="14419007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E" b="1"/>
                  <a:t>%</a:t>
                </a:r>
                <a:r>
                  <a:rPr lang="es-PE" b="1" baseline="0"/>
                  <a:t> QUE PIERDO</a:t>
                </a:r>
                <a:endParaRPr lang="es-PE" b="1"/>
              </a:p>
            </c:rich>
          </c:tx>
          <c:layout>
            <c:manualLayout>
              <c:xMode val="edge"/>
              <c:yMode val="edge"/>
              <c:x val="0.36007517413735335"/>
              <c:y val="0.958390378459302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441922832"/>
        <c:crosses val="autoZero"/>
        <c:auto val="1"/>
        <c:lblAlgn val="ctr"/>
        <c:lblOffset val="100"/>
        <c:noMultiLvlLbl val="0"/>
      </c:catAx>
      <c:valAx>
        <c:axId val="1441922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E" b="1"/>
                  <a:t>%</a:t>
                </a:r>
                <a:r>
                  <a:rPr lang="es-PE" b="1" baseline="0"/>
                  <a:t> QUE NECESITO RECUPERAR</a:t>
                </a:r>
                <a:endParaRPr lang="es-PE" b="1"/>
              </a:p>
            </c:rich>
          </c:tx>
          <c:layout>
            <c:manualLayout>
              <c:xMode val="edge"/>
              <c:yMode val="edge"/>
              <c:x val="9.6912462680775037E-4"/>
              <c:y val="0.235325816847389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441900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89827672257074"/>
          <c:y val="0.41293349290523945"/>
          <c:w val="0.15306211111332518"/>
          <c:h val="0.12836534781881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image" Target="../media/image1.png"/><Relationship Id="rId7" Type="http://schemas.openxmlformats.org/officeDocument/2006/relationships/image" Target="../media/image3.png"/><Relationship Id="rId2" Type="http://schemas.openxmlformats.org/officeDocument/2006/relationships/hyperlink" Target="https://t.me/MatematicasdelTradingFx" TargetMode="External"/><Relationship Id="rId1" Type="http://schemas.openxmlformats.org/officeDocument/2006/relationships/chart" Target="../charts/chart1.xml"/><Relationship Id="rId6" Type="http://schemas.openxmlformats.org/officeDocument/2006/relationships/hyperlink" Target="https://www.youtube.com/c/Matem%C3%A1ticaDelTradingFx/videos" TargetMode="External"/><Relationship Id="rId5" Type="http://schemas.openxmlformats.org/officeDocument/2006/relationships/image" Target="../media/image2.png"/><Relationship Id="rId10" Type="http://schemas.openxmlformats.org/officeDocument/2006/relationships/image" Target="../media/image6.gif"/><Relationship Id="rId4" Type="http://schemas.openxmlformats.org/officeDocument/2006/relationships/hyperlink" Target="https://www.facebook.com/Matem%C3%A1tica-Del-Trading-101588641983792" TargetMode="External"/><Relationship Id="rId9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hyperlink" Target="https://www.youtube.com/c/Matem%C3%A1ticaDelTradingFx/videos" TargetMode="External"/><Relationship Id="rId3" Type="http://schemas.openxmlformats.org/officeDocument/2006/relationships/image" Target="../media/image8.png"/><Relationship Id="rId7" Type="http://schemas.openxmlformats.org/officeDocument/2006/relationships/image" Target="../media/image6.gif"/><Relationship Id="rId12" Type="http://schemas.openxmlformats.org/officeDocument/2006/relationships/image" Target="../media/image2.png"/><Relationship Id="rId2" Type="http://schemas.openxmlformats.org/officeDocument/2006/relationships/image" Target="../media/image7.png"/><Relationship Id="rId1" Type="http://schemas.openxmlformats.org/officeDocument/2006/relationships/chart" Target="../charts/chart2.xml"/><Relationship Id="rId6" Type="http://schemas.openxmlformats.org/officeDocument/2006/relationships/image" Target="../media/image5.png"/><Relationship Id="rId11" Type="http://schemas.openxmlformats.org/officeDocument/2006/relationships/hyperlink" Target="https://www.facebook.com/Matem%C3%A1tica-Del-Trading-101588641983792" TargetMode="External"/><Relationship Id="rId5" Type="http://schemas.openxmlformats.org/officeDocument/2006/relationships/chart" Target="../charts/chart3.xml"/><Relationship Id="rId10" Type="http://schemas.openxmlformats.org/officeDocument/2006/relationships/image" Target="../media/image1.png"/><Relationship Id="rId4" Type="http://schemas.openxmlformats.org/officeDocument/2006/relationships/image" Target="../media/image9.png"/><Relationship Id="rId9" Type="http://schemas.openxmlformats.org/officeDocument/2006/relationships/hyperlink" Target="https://t.me/MatematicasdelTradingFx" TargetMode="External"/><Relationship Id="rId1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image" Target="../media/image6.gif"/><Relationship Id="rId7" Type="http://schemas.openxmlformats.org/officeDocument/2006/relationships/hyperlink" Target="https://www.facebook.com/Matem%C3%A1tica-Del-Trading-101588641983792" TargetMode="External"/><Relationship Id="rId2" Type="http://schemas.openxmlformats.org/officeDocument/2006/relationships/image" Target="../media/image5.png"/><Relationship Id="rId1" Type="http://schemas.openxmlformats.org/officeDocument/2006/relationships/chart" Target="../charts/chart4.xml"/><Relationship Id="rId6" Type="http://schemas.openxmlformats.org/officeDocument/2006/relationships/image" Target="../media/image1.png"/><Relationship Id="rId5" Type="http://schemas.openxmlformats.org/officeDocument/2006/relationships/hyperlink" Target="https://t.me/MatematicasdelTradingFx" TargetMode="External"/><Relationship Id="rId10" Type="http://schemas.openxmlformats.org/officeDocument/2006/relationships/image" Target="../media/image3.png"/><Relationship Id="rId4" Type="http://schemas.openxmlformats.org/officeDocument/2006/relationships/image" Target="../media/image4.png"/><Relationship Id="rId9" Type="http://schemas.openxmlformats.org/officeDocument/2006/relationships/hyperlink" Target="https://www.youtube.com/c/Matem%C3%A1ticaDelTradingFx/video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609601</xdr:colOff>
      <xdr:row>27</xdr:row>
      <xdr:rowOff>19050</xdr:rowOff>
    </xdr:from>
    <xdr:to>
      <xdr:col>9</xdr:col>
      <xdr:colOff>171451</xdr:colOff>
      <xdr:row>49</xdr:row>
      <xdr:rowOff>28575</xdr:rowOff>
    </xdr:to>
    <xdr:sp macro="" textlink="">
      <xdr:nvSpPr>
        <xdr:cNvPr id="23" name="Rectángulo 22">
          <a:extLst>
            <a:ext uri="{FF2B5EF4-FFF2-40B4-BE49-F238E27FC236}">
              <a16:creationId xmlns:a16="http://schemas.microsoft.com/office/drawing/2014/main" id="{366C099F-4370-4E74-81A9-E62EE679BE75}"/>
            </a:ext>
          </a:extLst>
        </xdr:cNvPr>
        <xdr:cNvSpPr/>
      </xdr:nvSpPr>
      <xdr:spPr>
        <a:xfrm>
          <a:off x="5010151" y="4429125"/>
          <a:ext cx="3048000" cy="36671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6</xdr:col>
      <xdr:colOff>866776</xdr:colOff>
      <xdr:row>25</xdr:row>
      <xdr:rowOff>19050</xdr:rowOff>
    </xdr:from>
    <xdr:to>
      <xdr:col>7</xdr:col>
      <xdr:colOff>993322</xdr:colOff>
      <xdr:row>26</xdr:row>
      <xdr:rowOff>114300</xdr:rowOff>
    </xdr:to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5E47F987-1397-482F-B967-3AEBE9BE936B}"/>
            </a:ext>
          </a:extLst>
        </xdr:cNvPr>
        <xdr:cNvSpPr txBox="1"/>
      </xdr:nvSpPr>
      <xdr:spPr>
        <a:xfrm>
          <a:off x="6023883" y="4169229"/>
          <a:ext cx="1085850" cy="258535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1100" b="1"/>
            <a:t>SIN GESTIÓN</a:t>
          </a:r>
        </a:p>
      </xdr:txBody>
    </xdr:sp>
    <xdr:clientData/>
  </xdr:twoCellAnchor>
  <xdr:twoCellAnchor>
    <xdr:from>
      <xdr:col>9</xdr:col>
      <xdr:colOff>42863</xdr:colOff>
      <xdr:row>36</xdr:row>
      <xdr:rowOff>165497</xdr:rowOff>
    </xdr:from>
    <xdr:to>
      <xdr:col>12</xdr:col>
      <xdr:colOff>976313</xdr:colOff>
      <xdr:row>36</xdr:row>
      <xdr:rowOff>165497</xdr:rowOff>
    </xdr:to>
    <xdr:cxnSp macro="">
      <xdr:nvCxnSpPr>
        <xdr:cNvPr id="26" name="Conector recto de flecha 25">
          <a:extLst>
            <a:ext uri="{FF2B5EF4-FFF2-40B4-BE49-F238E27FC236}">
              <a16:creationId xmlns:a16="http://schemas.microsoft.com/office/drawing/2014/main" id="{5BE8FBBB-6CD0-4857-8791-FE534B15EE42}"/>
            </a:ext>
          </a:extLst>
        </xdr:cNvPr>
        <xdr:cNvCxnSpPr/>
      </xdr:nvCxnSpPr>
      <xdr:spPr>
        <a:xfrm>
          <a:off x="7930754" y="6493669"/>
          <a:ext cx="3421856" cy="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40481</xdr:colOff>
      <xdr:row>40</xdr:row>
      <xdr:rowOff>155972</xdr:rowOff>
    </xdr:from>
    <xdr:to>
      <xdr:col>12</xdr:col>
      <xdr:colOff>973931</xdr:colOff>
      <xdr:row>40</xdr:row>
      <xdr:rowOff>155972</xdr:rowOff>
    </xdr:to>
    <xdr:cxnSp macro="">
      <xdr:nvCxnSpPr>
        <xdr:cNvPr id="28" name="Conector recto de flecha 27">
          <a:extLst>
            <a:ext uri="{FF2B5EF4-FFF2-40B4-BE49-F238E27FC236}">
              <a16:creationId xmlns:a16="http://schemas.microsoft.com/office/drawing/2014/main" id="{96BA20EC-9FF8-41AA-83DA-C13FFF5AC570}"/>
            </a:ext>
          </a:extLst>
        </xdr:cNvPr>
        <xdr:cNvCxnSpPr/>
      </xdr:nvCxnSpPr>
      <xdr:spPr>
        <a:xfrm>
          <a:off x="7928372" y="7389019"/>
          <a:ext cx="3421856" cy="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50006</xdr:colOff>
      <xdr:row>41</xdr:row>
      <xdr:rowOff>145257</xdr:rowOff>
    </xdr:from>
    <xdr:to>
      <xdr:col>12</xdr:col>
      <xdr:colOff>983456</xdr:colOff>
      <xdr:row>41</xdr:row>
      <xdr:rowOff>145257</xdr:rowOff>
    </xdr:to>
    <xdr:cxnSp macro="">
      <xdr:nvCxnSpPr>
        <xdr:cNvPr id="29" name="Conector recto de flecha 28">
          <a:extLst>
            <a:ext uri="{FF2B5EF4-FFF2-40B4-BE49-F238E27FC236}">
              <a16:creationId xmlns:a16="http://schemas.microsoft.com/office/drawing/2014/main" id="{E51B6552-522B-4726-9DF4-EC797EB7F842}"/>
            </a:ext>
          </a:extLst>
        </xdr:cNvPr>
        <xdr:cNvCxnSpPr/>
      </xdr:nvCxnSpPr>
      <xdr:spPr>
        <a:xfrm>
          <a:off x="7937897" y="7604523"/>
          <a:ext cx="3421856" cy="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609600</xdr:colOff>
      <xdr:row>27</xdr:row>
      <xdr:rowOff>28575</xdr:rowOff>
    </xdr:from>
    <xdr:to>
      <xdr:col>15</xdr:col>
      <xdr:colOff>76200</xdr:colOff>
      <xdr:row>49</xdr:row>
      <xdr:rowOff>38100</xdr:rowOff>
    </xdr:to>
    <xdr:sp macro="" textlink="">
      <xdr:nvSpPr>
        <xdr:cNvPr id="30" name="Rectángulo 29">
          <a:extLst>
            <a:ext uri="{FF2B5EF4-FFF2-40B4-BE49-F238E27FC236}">
              <a16:creationId xmlns:a16="http://schemas.microsoft.com/office/drawing/2014/main" id="{F5D948CF-5459-483E-8FA6-991F0824BE0F}"/>
            </a:ext>
          </a:extLst>
        </xdr:cNvPr>
        <xdr:cNvSpPr/>
      </xdr:nvSpPr>
      <xdr:spPr>
        <a:xfrm>
          <a:off x="9258300" y="4438650"/>
          <a:ext cx="3724275" cy="36671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9</xdr:col>
      <xdr:colOff>40482</xdr:colOff>
      <xdr:row>35</xdr:row>
      <xdr:rowOff>169069</xdr:rowOff>
    </xdr:from>
    <xdr:to>
      <xdr:col>12</xdr:col>
      <xdr:colOff>973932</xdr:colOff>
      <xdr:row>35</xdr:row>
      <xdr:rowOff>169069</xdr:rowOff>
    </xdr:to>
    <xdr:cxnSp macro="">
      <xdr:nvCxnSpPr>
        <xdr:cNvPr id="33" name="Conector recto de flecha 32">
          <a:extLst>
            <a:ext uri="{FF2B5EF4-FFF2-40B4-BE49-F238E27FC236}">
              <a16:creationId xmlns:a16="http://schemas.microsoft.com/office/drawing/2014/main" id="{8D3B4690-2326-48D9-B1F2-32826B88F062}"/>
            </a:ext>
          </a:extLst>
        </xdr:cNvPr>
        <xdr:cNvCxnSpPr/>
      </xdr:nvCxnSpPr>
      <xdr:spPr>
        <a:xfrm>
          <a:off x="7928373" y="6271022"/>
          <a:ext cx="3421856" cy="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57150</xdr:colOff>
      <xdr:row>50</xdr:row>
      <xdr:rowOff>57149</xdr:rowOff>
    </xdr:from>
    <xdr:to>
      <xdr:col>14</xdr:col>
      <xdr:colOff>485775</xdr:colOff>
      <xdr:row>76</xdr:row>
      <xdr:rowOff>85725</xdr:rowOff>
    </xdr:to>
    <xdr:graphicFrame macro="">
      <xdr:nvGraphicFramePr>
        <xdr:cNvPr id="34" name="Gráfico 33">
          <a:extLst>
            <a:ext uri="{FF2B5EF4-FFF2-40B4-BE49-F238E27FC236}">
              <a16:creationId xmlns:a16="http://schemas.microsoft.com/office/drawing/2014/main" id="{A877334F-2862-435C-86B1-1C3742349A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476249</xdr:colOff>
      <xdr:row>25</xdr:row>
      <xdr:rowOff>28575</xdr:rowOff>
    </xdr:from>
    <xdr:to>
      <xdr:col>13</xdr:col>
      <xdr:colOff>638174</xdr:colOff>
      <xdr:row>26</xdr:row>
      <xdr:rowOff>123825</xdr:rowOff>
    </xdr:to>
    <xdr:sp macro="" textlink="">
      <xdr:nvSpPr>
        <xdr:cNvPr id="35" name="CuadroTexto 34">
          <a:extLst>
            <a:ext uri="{FF2B5EF4-FFF2-40B4-BE49-F238E27FC236}">
              <a16:creationId xmlns:a16="http://schemas.microsoft.com/office/drawing/2014/main" id="{0F2F18AA-CB77-4C44-9539-F35551D7A10A}"/>
            </a:ext>
          </a:extLst>
        </xdr:cNvPr>
        <xdr:cNvSpPr txBox="1"/>
      </xdr:nvSpPr>
      <xdr:spPr>
        <a:xfrm>
          <a:off x="10848974" y="4114800"/>
          <a:ext cx="1171575" cy="257175"/>
        </a:xfrm>
        <a:prstGeom prst="rect">
          <a:avLst/>
        </a:prstGeom>
        <a:solidFill>
          <a:schemeClr val="lt1"/>
        </a:solidFill>
        <a:ln w="381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1100" b="1"/>
            <a:t>CON GESTIÓN</a:t>
          </a:r>
        </a:p>
      </xdr:txBody>
    </xdr:sp>
    <xdr:clientData/>
  </xdr:twoCellAnchor>
  <xdr:twoCellAnchor>
    <xdr:from>
      <xdr:col>7</xdr:col>
      <xdr:colOff>76200</xdr:colOff>
      <xdr:row>60</xdr:row>
      <xdr:rowOff>133350</xdr:rowOff>
    </xdr:from>
    <xdr:to>
      <xdr:col>14</xdr:col>
      <xdr:colOff>209550</xdr:colOff>
      <xdr:row>60</xdr:row>
      <xdr:rowOff>133350</xdr:rowOff>
    </xdr:to>
    <xdr:cxnSp macro="">
      <xdr:nvCxnSpPr>
        <xdr:cNvPr id="37" name="Conector recto 36">
          <a:extLst>
            <a:ext uri="{FF2B5EF4-FFF2-40B4-BE49-F238E27FC236}">
              <a16:creationId xmlns:a16="http://schemas.microsoft.com/office/drawing/2014/main" id="{9BC2E839-FEBB-412F-BFCD-508F3160D94A}"/>
            </a:ext>
          </a:extLst>
        </xdr:cNvPr>
        <xdr:cNvCxnSpPr/>
      </xdr:nvCxnSpPr>
      <xdr:spPr>
        <a:xfrm>
          <a:off x="6191250" y="10001250"/>
          <a:ext cx="6162675" cy="0"/>
        </a:xfrm>
        <a:prstGeom prst="line">
          <a:avLst/>
        </a:prstGeom>
        <a:ln w="1905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265246</xdr:colOff>
      <xdr:row>49</xdr:row>
      <xdr:rowOff>95911</xdr:rowOff>
    </xdr:from>
    <xdr:to>
      <xdr:col>16</xdr:col>
      <xdr:colOff>449793</xdr:colOff>
      <xdr:row>55</xdr:row>
      <xdr:rowOff>89959</xdr:rowOff>
    </xdr:to>
    <xdr:sp macro="" textlink="">
      <xdr:nvSpPr>
        <xdr:cNvPr id="92" name="CuadroTexto 91">
          <a:extLst>
            <a:ext uri="{FF2B5EF4-FFF2-40B4-BE49-F238E27FC236}">
              <a16:creationId xmlns:a16="http://schemas.microsoft.com/office/drawing/2014/main" id="{0B706924-BEA0-4DCE-90AF-DA50A76E59A0}"/>
            </a:ext>
          </a:extLst>
        </xdr:cNvPr>
        <xdr:cNvSpPr txBox="1"/>
      </xdr:nvSpPr>
      <xdr:spPr>
        <a:xfrm>
          <a:off x="11711121" y="8202744"/>
          <a:ext cx="2470547" cy="97829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Este inversor, que limita las perdidas, podría soportar hasta una racha de 45 operaciones perdedoras de forma consecutiva y aun así mantener el 50% de su capital. </a:t>
          </a:r>
          <a:endParaRPr lang="es-P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PE" sz="1100"/>
        </a:p>
      </xdr:txBody>
    </xdr:sp>
    <xdr:clientData/>
  </xdr:twoCellAnchor>
  <xdr:twoCellAnchor editAs="oneCell">
    <xdr:from>
      <xdr:col>0</xdr:col>
      <xdr:colOff>710609</xdr:colOff>
      <xdr:row>57</xdr:row>
      <xdr:rowOff>69273</xdr:rowOff>
    </xdr:from>
    <xdr:to>
      <xdr:col>1</xdr:col>
      <xdr:colOff>646539</xdr:colOff>
      <xdr:row>61</xdr:row>
      <xdr:rowOff>135082</xdr:rowOff>
    </xdr:to>
    <xdr:pic>
      <xdr:nvPicPr>
        <xdr:cNvPr id="13" name="Imagen 1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D1B0ED3-EDC4-4C5C-A300-882AE484EB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0609" y="6745432"/>
          <a:ext cx="715248" cy="723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229465</xdr:colOff>
      <xdr:row>57</xdr:row>
      <xdr:rowOff>88323</xdr:rowOff>
    </xdr:from>
    <xdr:to>
      <xdr:col>2</xdr:col>
      <xdr:colOff>905741</xdr:colOff>
      <xdr:row>61</xdr:row>
      <xdr:rowOff>106508</xdr:rowOff>
    </xdr:to>
    <xdr:pic>
      <xdr:nvPicPr>
        <xdr:cNvPr id="14" name="Imagen 13" descr="Facebook - Home | Facebook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ACDF12F-F248-48F4-8812-3BEDA3F24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8101" y="6764482"/>
          <a:ext cx="676276" cy="676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258906</xdr:colOff>
      <xdr:row>58</xdr:row>
      <xdr:rowOff>9525</xdr:rowOff>
    </xdr:from>
    <xdr:to>
      <xdr:col>4</xdr:col>
      <xdr:colOff>173181</xdr:colOff>
      <xdr:row>61</xdr:row>
      <xdr:rowOff>58882</xdr:rowOff>
    </xdr:to>
    <xdr:pic>
      <xdr:nvPicPr>
        <xdr:cNvPr id="15" name="Imagen 14" descr="YouTube - Aplicaciones en Google Play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8D37188-7938-4F53-88EF-80DF8A8EE89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30" t="16016" r="2734" b="16016"/>
        <a:stretch/>
      </xdr:blipFill>
      <xdr:spPr bwMode="auto">
        <a:xfrm>
          <a:off x="2778701" y="6850207"/>
          <a:ext cx="67627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753341</xdr:colOff>
      <xdr:row>51</xdr:row>
      <xdr:rowOff>317788</xdr:rowOff>
    </xdr:from>
    <xdr:to>
      <xdr:col>1</xdr:col>
      <xdr:colOff>354112</xdr:colOff>
      <xdr:row>53</xdr:row>
      <xdr:rowOff>110836</xdr:rowOff>
    </xdr:to>
    <xdr:pic>
      <xdr:nvPicPr>
        <xdr:cNvPr id="16" name="Imagen 15" descr="👉 Dorso De Mano Con índice A La Derecha Emoji">
          <a:extLst>
            <a:ext uri="{FF2B5EF4-FFF2-40B4-BE49-F238E27FC236}">
              <a16:creationId xmlns:a16="http://schemas.microsoft.com/office/drawing/2014/main" id="{5B646C12-7B19-417C-A848-C2FD41513C2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35" t="13282" r="2735" b="13280"/>
        <a:stretch/>
      </xdr:blipFill>
      <xdr:spPr bwMode="auto">
        <a:xfrm>
          <a:off x="753341" y="5833629"/>
          <a:ext cx="380089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25977</xdr:colOff>
      <xdr:row>48</xdr:row>
      <xdr:rowOff>5863</xdr:rowOff>
    </xdr:from>
    <xdr:to>
      <xdr:col>3</xdr:col>
      <xdr:colOff>695324</xdr:colOff>
      <xdr:row>50</xdr:row>
      <xdr:rowOff>40386</xdr:rowOff>
    </xdr:to>
    <xdr:pic>
      <xdr:nvPicPr>
        <xdr:cNvPr id="17" name="Picture 3">
          <a:extLst>
            <a:ext uri="{FF2B5EF4-FFF2-40B4-BE49-F238E27FC236}">
              <a16:creationId xmlns:a16="http://schemas.microsoft.com/office/drawing/2014/main" id="{88DCA6F4-9213-4D91-8B85-5DA3401C379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69" r="18870"/>
        <a:stretch/>
      </xdr:blipFill>
      <xdr:spPr bwMode="auto">
        <a:xfrm>
          <a:off x="805295" y="5028136"/>
          <a:ext cx="2409824" cy="3635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548676</xdr:colOff>
      <xdr:row>40</xdr:row>
      <xdr:rowOff>51955</xdr:rowOff>
    </xdr:from>
    <xdr:to>
      <xdr:col>3</xdr:col>
      <xdr:colOff>36924</xdr:colOff>
      <xdr:row>47</xdr:row>
      <xdr:rowOff>85725</xdr:rowOff>
    </xdr:to>
    <xdr:pic>
      <xdr:nvPicPr>
        <xdr:cNvPr id="18" name="5 Imagen">
          <a:extLst>
            <a:ext uri="{FF2B5EF4-FFF2-40B4-BE49-F238E27FC236}">
              <a16:creationId xmlns:a16="http://schemas.microsoft.com/office/drawing/2014/main" id="{1AEA8479-C238-4000-BF64-2F8ECD2FC5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7994" y="3706091"/>
          <a:ext cx="1228725" cy="1228725"/>
        </a:xfrm>
        <a:prstGeom prst="ellipse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357186</xdr:colOff>
      <xdr:row>3</xdr:row>
      <xdr:rowOff>42862</xdr:rowOff>
    </xdr:from>
    <xdr:to>
      <xdr:col>16</xdr:col>
      <xdr:colOff>428625</xdr:colOff>
      <xdr:row>20</xdr:row>
      <xdr:rowOff>133351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9D1ADFB-1EC2-4800-88CC-59A1D65B62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352425</xdr:colOff>
      <xdr:row>13</xdr:row>
      <xdr:rowOff>152400</xdr:rowOff>
    </xdr:from>
    <xdr:to>
      <xdr:col>16</xdr:col>
      <xdr:colOff>285750</xdr:colOff>
      <xdr:row>14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53C07C6-D580-4D33-91AF-2C10F30C1D8C}"/>
            </a:ext>
          </a:extLst>
        </xdr:cNvPr>
        <xdr:cNvCxnSpPr/>
      </xdr:nvCxnSpPr>
      <xdr:spPr>
        <a:xfrm>
          <a:off x="8296275" y="2495550"/>
          <a:ext cx="5715000" cy="9525"/>
        </a:xfrm>
        <a:prstGeom prst="line">
          <a:avLst/>
        </a:prstGeom>
        <a:ln w="19050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266700</xdr:colOff>
      <xdr:row>20</xdr:row>
      <xdr:rowOff>28575</xdr:rowOff>
    </xdr:from>
    <xdr:to>
      <xdr:col>15</xdr:col>
      <xdr:colOff>514218</xdr:colOff>
      <xdr:row>21</xdr:row>
      <xdr:rowOff>95225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61D01BE6-BBFA-4346-ADE6-BD2724C8FBA9}"/>
            </a:ext>
          </a:extLst>
        </xdr:cNvPr>
        <xdr:cNvGrpSpPr/>
      </xdr:nvGrpSpPr>
      <xdr:grpSpPr>
        <a:xfrm>
          <a:off x="8968468" y="3532414"/>
          <a:ext cx="4499750" cy="229936"/>
          <a:chOff x="8401050" y="3305175"/>
          <a:chExt cx="4057518" cy="228575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84033BF1-DED0-4228-AD75-9F0AB3DD1AF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8401050" y="3333750"/>
            <a:ext cx="1133333" cy="200000"/>
          </a:xfrm>
          <a:prstGeom prst="rect">
            <a:avLst/>
          </a:prstGeom>
        </xdr:spPr>
      </xdr:pic>
      <xdr:pic>
        <xdr:nvPicPr>
          <xdr:cNvPr id="6" name="Imagen 5">
            <a:extLst>
              <a:ext uri="{FF2B5EF4-FFF2-40B4-BE49-F238E27FC236}">
                <a16:creationId xmlns:a16="http://schemas.microsoft.com/office/drawing/2014/main" id="{960E4DDD-EAE9-471C-B683-4B94108C589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1401425" y="3324225"/>
            <a:ext cx="1057143" cy="180952"/>
          </a:xfrm>
          <a:prstGeom prst="rect">
            <a:avLst/>
          </a:prstGeom>
        </xdr:spPr>
      </xdr:pic>
      <xdr:pic>
        <xdr:nvPicPr>
          <xdr:cNvPr id="7" name="Imagen 6">
            <a:extLst>
              <a:ext uri="{FF2B5EF4-FFF2-40B4-BE49-F238E27FC236}">
                <a16:creationId xmlns:a16="http://schemas.microsoft.com/office/drawing/2014/main" id="{E51C8DBB-0597-4622-9ECA-8D72ED9157A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753600" y="3305175"/>
            <a:ext cx="1352381" cy="200000"/>
          </a:xfrm>
          <a:prstGeom prst="rect">
            <a:avLst/>
          </a:prstGeom>
        </xdr:spPr>
      </xdr:pic>
    </xdr:grpSp>
    <xdr:clientData/>
  </xdr:twoCellAnchor>
  <xdr:twoCellAnchor>
    <xdr:from>
      <xdr:col>12</xdr:col>
      <xdr:colOff>47625</xdr:colOff>
      <xdr:row>2</xdr:row>
      <xdr:rowOff>95250</xdr:rowOff>
    </xdr:from>
    <xdr:to>
      <xdr:col>13</xdr:col>
      <xdr:colOff>314325</xdr:colOff>
      <xdr:row>3</xdr:row>
      <xdr:rowOff>104775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FB83CDE2-884B-431A-9246-6D47BE2E4572}"/>
            </a:ext>
          </a:extLst>
        </xdr:cNvPr>
        <xdr:cNvSpPr txBox="1"/>
      </xdr:nvSpPr>
      <xdr:spPr>
        <a:xfrm>
          <a:off x="10477500" y="419100"/>
          <a:ext cx="1276350" cy="1714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1100" b="1">
              <a:solidFill>
                <a:schemeClr val="bg1"/>
              </a:solidFill>
            </a:rPr>
            <a:t>CAPITAL</a:t>
          </a:r>
        </a:p>
      </xdr:txBody>
    </xdr:sp>
    <xdr:clientData/>
  </xdr:twoCellAnchor>
  <xdr:twoCellAnchor>
    <xdr:from>
      <xdr:col>5</xdr:col>
      <xdr:colOff>609601</xdr:colOff>
      <xdr:row>27</xdr:row>
      <xdr:rowOff>19050</xdr:rowOff>
    </xdr:from>
    <xdr:to>
      <xdr:col>9</xdr:col>
      <xdr:colOff>171451</xdr:colOff>
      <xdr:row>49</xdr:row>
      <xdr:rowOff>28575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9955191A-2F5F-4412-A69C-1C9CD479FAC4}"/>
            </a:ext>
          </a:extLst>
        </xdr:cNvPr>
        <xdr:cNvSpPr/>
      </xdr:nvSpPr>
      <xdr:spPr>
        <a:xfrm>
          <a:off x="5067301" y="4648200"/>
          <a:ext cx="3048000" cy="482917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6</xdr:col>
      <xdr:colOff>866776</xdr:colOff>
      <xdr:row>25</xdr:row>
      <xdr:rowOff>19050</xdr:rowOff>
    </xdr:from>
    <xdr:to>
      <xdr:col>7</xdr:col>
      <xdr:colOff>993322</xdr:colOff>
      <xdr:row>26</xdr:row>
      <xdr:rowOff>114300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9A19C31D-5DD6-4C6A-B4AC-AD579964B835}"/>
            </a:ext>
          </a:extLst>
        </xdr:cNvPr>
        <xdr:cNvSpPr txBox="1"/>
      </xdr:nvSpPr>
      <xdr:spPr>
        <a:xfrm>
          <a:off x="6076951" y="4324350"/>
          <a:ext cx="1088571" cy="257175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1100" b="1"/>
            <a:t>SIN GESTIÓN</a:t>
          </a:r>
        </a:p>
      </xdr:txBody>
    </xdr:sp>
    <xdr:clientData/>
  </xdr:twoCellAnchor>
  <xdr:twoCellAnchor>
    <xdr:from>
      <xdr:col>9</xdr:col>
      <xdr:colOff>42863</xdr:colOff>
      <xdr:row>36</xdr:row>
      <xdr:rowOff>165497</xdr:rowOff>
    </xdr:from>
    <xdr:to>
      <xdr:col>12</xdr:col>
      <xdr:colOff>976313</xdr:colOff>
      <xdr:row>36</xdr:row>
      <xdr:rowOff>165497</xdr:rowOff>
    </xdr:to>
    <xdr:cxnSp macro="">
      <xdr:nvCxnSpPr>
        <xdr:cNvPr id="11" name="Conector recto de flecha 10">
          <a:extLst>
            <a:ext uri="{FF2B5EF4-FFF2-40B4-BE49-F238E27FC236}">
              <a16:creationId xmlns:a16="http://schemas.microsoft.com/office/drawing/2014/main" id="{3546AF04-C26E-4D84-8D31-7FFF285FDF79}"/>
            </a:ext>
          </a:extLst>
        </xdr:cNvPr>
        <xdr:cNvCxnSpPr/>
      </xdr:nvCxnSpPr>
      <xdr:spPr>
        <a:xfrm>
          <a:off x="7986713" y="6718697"/>
          <a:ext cx="3419475" cy="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40481</xdr:colOff>
      <xdr:row>40</xdr:row>
      <xdr:rowOff>155972</xdr:rowOff>
    </xdr:from>
    <xdr:to>
      <xdr:col>12</xdr:col>
      <xdr:colOff>973931</xdr:colOff>
      <xdr:row>40</xdr:row>
      <xdr:rowOff>155972</xdr:rowOff>
    </xdr:to>
    <xdr:cxnSp macro="">
      <xdr:nvCxnSpPr>
        <xdr:cNvPr id="12" name="Conector recto de flecha 11">
          <a:extLst>
            <a:ext uri="{FF2B5EF4-FFF2-40B4-BE49-F238E27FC236}">
              <a16:creationId xmlns:a16="http://schemas.microsoft.com/office/drawing/2014/main" id="{CCC54992-E37E-4242-A4CD-E7AE60AB1407}"/>
            </a:ext>
          </a:extLst>
        </xdr:cNvPr>
        <xdr:cNvCxnSpPr/>
      </xdr:nvCxnSpPr>
      <xdr:spPr>
        <a:xfrm>
          <a:off x="7984331" y="7623572"/>
          <a:ext cx="3419475" cy="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50006</xdr:colOff>
      <xdr:row>41</xdr:row>
      <xdr:rowOff>145257</xdr:rowOff>
    </xdr:from>
    <xdr:to>
      <xdr:col>12</xdr:col>
      <xdr:colOff>983456</xdr:colOff>
      <xdr:row>41</xdr:row>
      <xdr:rowOff>145257</xdr:rowOff>
    </xdr:to>
    <xdr:cxnSp macro="">
      <xdr:nvCxnSpPr>
        <xdr:cNvPr id="13" name="Conector recto de flecha 12">
          <a:extLst>
            <a:ext uri="{FF2B5EF4-FFF2-40B4-BE49-F238E27FC236}">
              <a16:creationId xmlns:a16="http://schemas.microsoft.com/office/drawing/2014/main" id="{07DF540B-E623-4F50-B34C-BF5D20620A5C}"/>
            </a:ext>
          </a:extLst>
        </xdr:cNvPr>
        <xdr:cNvCxnSpPr/>
      </xdr:nvCxnSpPr>
      <xdr:spPr>
        <a:xfrm>
          <a:off x="7993856" y="7841457"/>
          <a:ext cx="3419475" cy="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609600</xdr:colOff>
      <xdr:row>27</xdr:row>
      <xdr:rowOff>28575</xdr:rowOff>
    </xdr:from>
    <xdr:to>
      <xdr:col>15</xdr:col>
      <xdr:colOff>76200</xdr:colOff>
      <xdr:row>49</xdr:row>
      <xdr:rowOff>38100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F0B2116B-E2AF-4F21-B449-473094FFEBE2}"/>
            </a:ext>
          </a:extLst>
        </xdr:cNvPr>
        <xdr:cNvSpPr/>
      </xdr:nvSpPr>
      <xdr:spPr>
        <a:xfrm>
          <a:off x="9315450" y="4657725"/>
          <a:ext cx="3724275" cy="482917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9</xdr:col>
      <xdr:colOff>40482</xdr:colOff>
      <xdr:row>35</xdr:row>
      <xdr:rowOff>169069</xdr:rowOff>
    </xdr:from>
    <xdr:to>
      <xdr:col>12</xdr:col>
      <xdr:colOff>973932</xdr:colOff>
      <xdr:row>35</xdr:row>
      <xdr:rowOff>169069</xdr:rowOff>
    </xdr:to>
    <xdr:cxnSp macro="">
      <xdr:nvCxnSpPr>
        <xdr:cNvPr id="15" name="Conector recto de flecha 14">
          <a:extLst>
            <a:ext uri="{FF2B5EF4-FFF2-40B4-BE49-F238E27FC236}">
              <a16:creationId xmlns:a16="http://schemas.microsoft.com/office/drawing/2014/main" id="{13EC5DEF-0AD7-4636-8BE1-0804DC6A9D30}"/>
            </a:ext>
          </a:extLst>
        </xdr:cNvPr>
        <xdr:cNvCxnSpPr/>
      </xdr:nvCxnSpPr>
      <xdr:spPr>
        <a:xfrm>
          <a:off x="7984332" y="6493669"/>
          <a:ext cx="3419475" cy="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57150</xdr:colOff>
      <xdr:row>50</xdr:row>
      <xdr:rowOff>57149</xdr:rowOff>
    </xdr:from>
    <xdr:to>
      <xdr:col>14</xdr:col>
      <xdr:colOff>485775</xdr:colOff>
      <xdr:row>76</xdr:row>
      <xdr:rowOff>85725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22630CCC-60ED-404D-A230-6132C8010A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476249</xdr:colOff>
      <xdr:row>25</xdr:row>
      <xdr:rowOff>28575</xdr:rowOff>
    </xdr:from>
    <xdr:to>
      <xdr:col>13</xdr:col>
      <xdr:colOff>638174</xdr:colOff>
      <xdr:row>26</xdr:row>
      <xdr:rowOff>123825</xdr:rowOff>
    </xdr:to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83A160E5-7235-4AD9-8119-1D8F72BDD670}"/>
            </a:ext>
          </a:extLst>
        </xdr:cNvPr>
        <xdr:cNvSpPr txBox="1"/>
      </xdr:nvSpPr>
      <xdr:spPr>
        <a:xfrm>
          <a:off x="10906124" y="4333875"/>
          <a:ext cx="1171575" cy="257175"/>
        </a:xfrm>
        <a:prstGeom prst="rect">
          <a:avLst/>
        </a:prstGeom>
        <a:solidFill>
          <a:schemeClr val="lt1"/>
        </a:solidFill>
        <a:ln w="381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1100" b="1"/>
            <a:t>CON GESTIÓN</a:t>
          </a:r>
        </a:p>
      </xdr:txBody>
    </xdr:sp>
    <xdr:clientData/>
  </xdr:twoCellAnchor>
  <xdr:twoCellAnchor>
    <xdr:from>
      <xdr:col>7</xdr:col>
      <xdr:colOff>76200</xdr:colOff>
      <xdr:row>60</xdr:row>
      <xdr:rowOff>133350</xdr:rowOff>
    </xdr:from>
    <xdr:to>
      <xdr:col>14</xdr:col>
      <xdr:colOff>209550</xdr:colOff>
      <xdr:row>60</xdr:row>
      <xdr:rowOff>133350</xdr:rowOff>
    </xdr:to>
    <xdr:cxnSp macro="">
      <xdr:nvCxnSpPr>
        <xdr:cNvPr id="18" name="Conector recto 17">
          <a:extLst>
            <a:ext uri="{FF2B5EF4-FFF2-40B4-BE49-F238E27FC236}">
              <a16:creationId xmlns:a16="http://schemas.microsoft.com/office/drawing/2014/main" id="{E85E03E7-8AD9-419D-A841-C6BC23C70BEE}"/>
            </a:ext>
          </a:extLst>
        </xdr:cNvPr>
        <xdr:cNvCxnSpPr/>
      </xdr:nvCxnSpPr>
      <xdr:spPr>
        <a:xfrm>
          <a:off x="6248400" y="12096750"/>
          <a:ext cx="6162675" cy="0"/>
        </a:xfrm>
        <a:prstGeom prst="line">
          <a:avLst/>
        </a:prstGeom>
        <a:ln w="1905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870857</xdr:colOff>
      <xdr:row>6</xdr:row>
      <xdr:rowOff>115661</xdr:rowOff>
    </xdr:from>
    <xdr:to>
      <xdr:col>29</xdr:col>
      <xdr:colOff>477609</xdr:colOff>
      <xdr:row>10</xdr:row>
      <xdr:rowOff>54428</xdr:rowOff>
    </xdr:to>
    <xdr:sp macro="" textlink="">
      <xdr:nvSpPr>
        <xdr:cNvPr id="32" name="CuadroTexto 31">
          <a:extLst>
            <a:ext uri="{FF2B5EF4-FFF2-40B4-BE49-F238E27FC236}">
              <a16:creationId xmlns:a16="http://schemas.microsoft.com/office/drawing/2014/main" id="{4B829C29-AFC7-43F2-975C-57D1249756FA}"/>
            </a:ext>
          </a:extLst>
        </xdr:cNvPr>
        <xdr:cNvSpPr txBox="1"/>
      </xdr:nvSpPr>
      <xdr:spPr>
        <a:xfrm>
          <a:off x="22302107" y="1163411"/>
          <a:ext cx="1552573" cy="59191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1400" b="0"/>
            <a:t>                     </a:t>
          </a:r>
          <a:r>
            <a:rPr lang="es-PE" sz="1400" b="1"/>
            <a:t>n</a:t>
          </a:r>
        </a:p>
        <a:p>
          <a:r>
            <a:rPr lang="es-PE" sz="2000" b="1"/>
            <a:t>C </a:t>
          </a:r>
          <a:r>
            <a:rPr lang="es-PE" sz="1100" b="0"/>
            <a:t>x </a:t>
          </a:r>
          <a:r>
            <a:rPr lang="es-PE" sz="2000" b="0"/>
            <a:t>(1 - </a:t>
          </a:r>
          <a:r>
            <a:rPr lang="es-PE" sz="2000" b="1"/>
            <a:t>R</a:t>
          </a:r>
          <a:r>
            <a:rPr lang="es-PE" sz="2000" b="0"/>
            <a:t>)</a:t>
          </a:r>
        </a:p>
      </xdr:txBody>
    </xdr:sp>
    <xdr:clientData/>
  </xdr:twoCellAnchor>
  <xdr:twoCellAnchor>
    <xdr:from>
      <xdr:col>30</xdr:col>
      <xdr:colOff>204107</xdr:colOff>
      <xdr:row>6</xdr:row>
      <xdr:rowOff>149678</xdr:rowOff>
    </xdr:from>
    <xdr:to>
      <xdr:col>35</xdr:col>
      <xdr:colOff>88446</xdr:colOff>
      <xdr:row>9</xdr:row>
      <xdr:rowOff>78921</xdr:rowOff>
    </xdr:to>
    <xdr:sp macro="" textlink="">
      <xdr:nvSpPr>
        <xdr:cNvPr id="64" name="CuadroTexto 63">
          <a:extLst>
            <a:ext uri="{FF2B5EF4-FFF2-40B4-BE49-F238E27FC236}">
              <a16:creationId xmlns:a16="http://schemas.microsoft.com/office/drawing/2014/main" id="{F91415CA-542B-4B82-88C2-E6D04F6A5A38}"/>
            </a:ext>
          </a:extLst>
        </xdr:cNvPr>
        <xdr:cNvSpPr txBox="1"/>
      </xdr:nvSpPr>
      <xdr:spPr>
        <a:xfrm>
          <a:off x="23900946" y="1197428"/>
          <a:ext cx="3694339" cy="5823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forma</a:t>
          </a:r>
          <a:r>
            <a:rPr lang="es-P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que si tenemos una racha de perdida (n) de 8 operaciones seguidas y estamos arriesgando el 10% de nuestro capital por operación, al final nos quedará:</a:t>
          </a:r>
          <a:endParaRPr lang="es-P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24</xdr:col>
      <xdr:colOff>190500</xdr:colOff>
      <xdr:row>10</xdr:row>
      <xdr:rowOff>6803</xdr:rowOff>
    </xdr:from>
    <xdr:to>
      <xdr:col>34</xdr:col>
      <xdr:colOff>721178</xdr:colOff>
      <xdr:row>13</xdr:row>
      <xdr:rowOff>156482</xdr:rowOff>
    </xdr:to>
    <xdr:sp macro="" textlink="">
      <xdr:nvSpPr>
        <xdr:cNvPr id="65" name="CuadroTexto 64">
          <a:extLst>
            <a:ext uri="{FF2B5EF4-FFF2-40B4-BE49-F238E27FC236}">
              <a16:creationId xmlns:a16="http://schemas.microsoft.com/office/drawing/2014/main" id="{9CABC4D9-B8D5-4CD9-A190-809ECBA04BCF}"/>
            </a:ext>
          </a:extLst>
        </xdr:cNvPr>
        <xdr:cNvSpPr txBox="1"/>
      </xdr:nvSpPr>
      <xdr:spPr>
        <a:xfrm>
          <a:off x="19886839" y="1870982"/>
          <a:ext cx="7579178" cy="639536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0"/>
            <a:t>                     </a:t>
          </a:r>
          <a:r>
            <a:rPr lang="es-PE" sz="1400" b="1"/>
            <a:t>n                                    </a:t>
          </a:r>
          <a:r>
            <a:rPr lang="es-PE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</a:t>
          </a:r>
          <a:endParaRPr lang="es-PE" sz="1400">
            <a:effectLst/>
          </a:endParaRPr>
        </a:p>
        <a:p>
          <a:r>
            <a:rPr lang="es-PE" sz="2000" b="1"/>
            <a:t>C </a:t>
          </a:r>
          <a:r>
            <a:rPr lang="es-PE" sz="1100" b="0"/>
            <a:t>x </a:t>
          </a:r>
          <a:r>
            <a:rPr lang="es-PE" sz="2000" b="0"/>
            <a:t>(1 - </a:t>
          </a:r>
          <a:r>
            <a:rPr lang="es-PE" sz="2000" b="1"/>
            <a:t>R</a:t>
          </a:r>
          <a:r>
            <a:rPr lang="es-PE" sz="2000" b="0"/>
            <a:t>)   = </a:t>
          </a:r>
          <a:r>
            <a:rPr lang="es-PE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 </a:t>
          </a:r>
          <a:r>
            <a:rPr lang="es-PE" sz="20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 (1 - </a:t>
          </a:r>
          <a:r>
            <a:rPr lang="es-PE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0.10</a:t>
          </a:r>
          <a:r>
            <a:rPr lang="es-PE" sz="20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 = </a:t>
          </a:r>
          <a:r>
            <a:rPr lang="es-PE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es-PE" sz="20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apital</a:t>
          </a:r>
          <a:r>
            <a:rPr lang="es-PE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PE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es-PE" sz="20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( 0.43) = El</a:t>
          </a:r>
          <a:r>
            <a:rPr lang="es-PE" sz="2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43% del </a:t>
          </a:r>
          <a:r>
            <a:rPr lang="es-PE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es-PE" sz="20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apital</a:t>
          </a:r>
        </a:p>
      </xdr:txBody>
    </xdr:sp>
    <xdr:clientData/>
  </xdr:twoCellAnchor>
  <xdr:twoCellAnchor>
    <xdr:from>
      <xdr:col>14</xdr:col>
      <xdr:colOff>327422</xdr:colOff>
      <xdr:row>56</xdr:row>
      <xdr:rowOff>41671</xdr:rowOff>
    </xdr:from>
    <xdr:to>
      <xdr:col>17</xdr:col>
      <xdr:colOff>511969</xdr:colOff>
      <xdr:row>60</xdr:row>
      <xdr:rowOff>41670</xdr:rowOff>
    </xdr:to>
    <xdr:sp macro="" textlink="">
      <xdr:nvSpPr>
        <xdr:cNvPr id="66" name="CuadroTexto 65">
          <a:extLst>
            <a:ext uri="{FF2B5EF4-FFF2-40B4-BE49-F238E27FC236}">
              <a16:creationId xmlns:a16="http://schemas.microsoft.com/office/drawing/2014/main" id="{5F05B127-7CFE-4E9C-B933-CA83E0733782}"/>
            </a:ext>
          </a:extLst>
        </xdr:cNvPr>
        <xdr:cNvSpPr txBox="1"/>
      </xdr:nvSpPr>
      <xdr:spPr>
        <a:xfrm>
          <a:off x="12528947" y="11090671"/>
          <a:ext cx="2470547" cy="9143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Este inversor, que limita las perdidas, podría soportar hasta una racha de 45 operaciones perdedoras de forma consecutiva y aun así mantener el 50% de su capital. </a:t>
          </a:r>
          <a:endParaRPr lang="es-P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PE" sz="1100"/>
        </a:p>
      </xdr:txBody>
    </xdr:sp>
    <xdr:clientData/>
  </xdr:twoCellAnchor>
  <xdr:twoCellAnchor>
    <xdr:from>
      <xdr:col>32</xdr:col>
      <xdr:colOff>503465</xdr:colOff>
      <xdr:row>13</xdr:row>
      <xdr:rowOff>108857</xdr:rowOff>
    </xdr:from>
    <xdr:to>
      <xdr:col>35</xdr:col>
      <xdr:colOff>47624</xdr:colOff>
      <xdr:row>16</xdr:row>
      <xdr:rowOff>142874</xdr:rowOff>
    </xdr:to>
    <xdr:sp macro="" textlink="">
      <xdr:nvSpPr>
        <xdr:cNvPr id="67" name="CuadroTexto 66">
          <a:extLst>
            <a:ext uri="{FF2B5EF4-FFF2-40B4-BE49-F238E27FC236}">
              <a16:creationId xmlns:a16="http://schemas.microsoft.com/office/drawing/2014/main" id="{AD70BE05-BC3B-46E9-A796-F824588D9338}"/>
            </a:ext>
          </a:extLst>
        </xdr:cNvPr>
        <xdr:cNvSpPr txBox="1"/>
      </xdr:nvSpPr>
      <xdr:spPr>
        <a:xfrm>
          <a:off x="25724304" y="2462893"/>
          <a:ext cx="1830159" cy="5306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es-PE" sz="14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apital</a:t>
          </a:r>
          <a:r>
            <a:rPr lang="es-PE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PE" sz="14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 ( 0.43) </a:t>
          </a:r>
        </a:p>
        <a:p>
          <a:r>
            <a:rPr lang="es-PE" sz="14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$2000 x 0.43 = $860</a:t>
          </a:r>
          <a:endParaRPr lang="es-PE" sz="1400"/>
        </a:p>
      </xdr:txBody>
    </xdr:sp>
    <xdr:clientData/>
  </xdr:twoCellAnchor>
  <xdr:twoCellAnchor>
    <xdr:from>
      <xdr:col>26</xdr:col>
      <xdr:colOff>557893</xdr:colOff>
      <xdr:row>16</xdr:row>
      <xdr:rowOff>6805</xdr:rowOff>
    </xdr:from>
    <xdr:to>
      <xdr:col>31</xdr:col>
      <xdr:colOff>719818</xdr:colOff>
      <xdr:row>19</xdr:row>
      <xdr:rowOff>1362</xdr:rowOff>
    </xdr:to>
    <xdr:sp macro="" textlink="">
      <xdr:nvSpPr>
        <xdr:cNvPr id="68" name="CuadroTexto 67">
          <a:extLst>
            <a:ext uri="{FF2B5EF4-FFF2-40B4-BE49-F238E27FC236}">
              <a16:creationId xmlns:a16="http://schemas.microsoft.com/office/drawing/2014/main" id="{55F88EB5-4F44-41F8-84D0-7587D9A2D4F1}"/>
            </a:ext>
          </a:extLst>
        </xdr:cNvPr>
        <xdr:cNvSpPr txBox="1"/>
      </xdr:nvSpPr>
      <xdr:spPr>
        <a:xfrm>
          <a:off x="21233947" y="2857501"/>
          <a:ext cx="3944710" cy="4912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1100" b="1">
              <a:solidFill>
                <a:schemeClr val="accent1">
                  <a:lumMod val="50000"/>
                </a:schemeClr>
              </a:solidFill>
            </a:rPr>
            <a:t>¿Cuántas</a:t>
          </a:r>
          <a:r>
            <a:rPr lang="es-PE" sz="1100" b="1" baseline="0">
              <a:solidFill>
                <a:schemeClr val="accent1">
                  <a:lumMod val="50000"/>
                </a:schemeClr>
              </a:solidFill>
            </a:rPr>
            <a:t> veces seguidas podemos perder , con un riesgo de 2%, hasta reducir el capital a la mitad?</a:t>
          </a:r>
          <a:endParaRPr lang="es-PE" sz="1100" b="1">
            <a:solidFill>
              <a:schemeClr val="accent1">
                <a:lumMod val="50000"/>
              </a:schemeClr>
            </a:solidFill>
          </a:endParaRPr>
        </a:p>
      </xdr:txBody>
    </xdr:sp>
    <xdr:clientData/>
  </xdr:twoCellAnchor>
  <xdr:twoCellAnchor>
    <xdr:from>
      <xdr:col>27</xdr:col>
      <xdr:colOff>190500</xdr:colOff>
      <xdr:row>19</xdr:row>
      <xdr:rowOff>136072</xdr:rowOff>
    </xdr:from>
    <xdr:to>
      <xdr:col>30</xdr:col>
      <xdr:colOff>510269</xdr:colOff>
      <xdr:row>21</xdr:row>
      <xdr:rowOff>145596</xdr:rowOff>
    </xdr:to>
    <xdr:sp macro="" textlink="">
      <xdr:nvSpPr>
        <xdr:cNvPr id="69" name="CuadroTexto 68">
          <a:extLst>
            <a:ext uri="{FF2B5EF4-FFF2-40B4-BE49-F238E27FC236}">
              <a16:creationId xmlns:a16="http://schemas.microsoft.com/office/drawing/2014/main" id="{0278DFE4-F3D4-492C-A9EF-10BB45AD786C}"/>
            </a:ext>
          </a:extLst>
        </xdr:cNvPr>
        <xdr:cNvSpPr txBox="1"/>
      </xdr:nvSpPr>
      <xdr:spPr>
        <a:xfrm>
          <a:off x="21621750" y="3483429"/>
          <a:ext cx="2585358" cy="336096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2000" b="1"/>
            <a:t>n </a:t>
          </a:r>
          <a:r>
            <a:rPr lang="es-PE" sz="2000" b="0"/>
            <a:t>= </a:t>
          </a:r>
          <a:r>
            <a:rPr lang="es-PE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ln</a:t>
          </a:r>
          <a:r>
            <a:rPr lang="es-PE" sz="20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(1/2) / </a:t>
          </a:r>
          <a:r>
            <a:rPr lang="es-PE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ln</a:t>
          </a:r>
          <a:r>
            <a:rPr lang="es-PE" sz="20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(1 - </a:t>
          </a:r>
          <a:r>
            <a:rPr lang="es-PE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</a:t>
          </a:r>
          <a:r>
            <a:rPr lang="es-PE" sz="20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  </a:t>
          </a:r>
          <a:endParaRPr lang="es-PE" sz="2000" baseline="0"/>
        </a:p>
        <a:p>
          <a:pPr algn="ctr"/>
          <a:endParaRPr lang="es-PE" sz="1100" baseline="0"/>
        </a:p>
      </xdr:txBody>
    </xdr:sp>
    <xdr:clientData/>
  </xdr:twoCellAnchor>
  <xdr:twoCellAnchor>
    <xdr:from>
      <xdr:col>30</xdr:col>
      <xdr:colOff>190501</xdr:colOff>
      <xdr:row>22</xdr:row>
      <xdr:rowOff>81643</xdr:rowOff>
    </xdr:from>
    <xdr:to>
      <xdr:col>35</xdr:col>
      <xdr:colOff>110220</xdr:colOff>
      <xdr:row>25</xdr:row>
      <xdr:rowOff>4082</xdr:rowOff>
    </xdr:to>
    <xdr:sp macro="" textlink="">
      <xdr:nvSpPr>
        <xdr:cNvPr id="70" name="CuadroTexto 69">
          <a:extLst>
            <a:ext uri="{FF2B5EF4-FFF2-40B4-BE49-F238E27FC236}">
              <a16:creationId xmlns:a16="http://schemas.microsoft.com/office/drawing/2014/main" id="{48D7F977-032F-4DE4-A93E-C28A6C469311}"/>
            </a:ext>
          </a:extLst>
        </xdr:cNvPr>
        <xdr:cNvSpPr txBox="1"/>
      </xdr:nvSpPr>
      <xdr:spPr>
        <a:xfrm>
          <a:off x="23887340" y="3918857"/>
          <a:ext cx="3729719" cy="5823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acuerdo con lo que acabamos de ver, si limitamos </a:t>
          </a:r>
          <a:r>
            <a:rPr lang="es-P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las pérdidas al 2%, entonces podemos fallar hasta 34 veces seguidas antes de reducir nuestro capital a la mitad.</a:t>
          </a:r>
          <a:endParaRPr lang="es-P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26</xdr:col>
      <xdr:colOff>530678</xdr:colOff>
      <xdr:row>25</xdr:row>
      <xdr:rowOff>102053</xdr:rowOff>
    </xdr:from>
    <xdr:to>
      <xdr:col>31</xdr:col>
      <xdr:colOff>692603</xdr:colOff>
      <xdr:row>28</xdr:row>
      <xdr:rowOff>102054</xdr:rowOff>
    </xdr:to>
    <xdr:sp macro="" textlink="">
      <xdr:nvSpPr>
        <xdr:cNvPr id="71" name="CuadroTexto 70">
          <a:extLst>
            <a:ext uri="{FF2B5EF4-FFF2-40B4-BE49-F238E27FC236}">
              <a16:creationId xmlns:a16="http://schemas.microsoft.com/office/drawing/2014/main" id="{E0A9397E-FBBE-45BA-A352-F54E87448D10}"/>
            </a:ext>
          </a:extLst>
        </xdr:cNvPr>
        <xdr:cNvSpPr txBox="1"/>
      </xdr:nvSpPr>
      <xdr:spPr>
        <a:xfrm>
          <a:off x="21206732" y="4599214"/>
          <a:ext cx="3944710" cy="489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1100" b="1">
              <a:solidFill>
                <a:schemeClr val="accent1">
                  <a:lumMod val="50000"/>
                </a:schemeClr>
              </a:solidFill>
            </a:rPr>
            <a:t>¿Cuántas</a:t>
          </a:r>
          <a:r>
            <a:rPr lang="es-PE" sz="1100" b="1" baseline="0">
              <a:solidFill>
                <a:schemeClr val="accent1">
                  <a:lumMod val="50000"/>
                </a:schemeClr>
              </a:solidFill>
            </a:rPr>
            <a:t> veces seguidas podemos perder , con un riesgo de 10%, hasta reducir el capital a la mitad?</a:t>
          </a:r>
          <a:endParaRPr lang="es-PE" sz="1100" b="1">
            <a:solidFill>
              <a:schemeClr val="accent1">
                <a:lumMod val="50000"/>
              </a:schemeClr>
            </a:solidFill>
          </a:endParaRPr>
        </a:p>
      </xdr:txBody>
    </xdr:sp>
    <xdr:clientData/>
  </xdr:twoCellAnchor>
  <xdr:twoCellAnchor>
    <xdr:from>
      <xdr:col>30</xdr:col>
      <xdr:colOff>170089</xdr:colOff>
      <xdr:row>28</xdr:row>
      <xdr:rowOff>136072</xdr:rowOff>
    </xdr:from>
    <xdr:to>
      <xdr:col>35</xdr:col>
      <xdr:colOff>127907</xdr:colOff>
      <xdr:row>30</xdr:row>
      <xdr:rowOff>223157</xdr:rowOff>
    </xdr:to>
    <xdr:sp macro="" textlink="">
      <xdr:nvSpPr>
        <xdr:cNvPr id="72" name="CuadroTexto 71">
          <a:extLst>
            <a:ext uri="{FF2B5EF4-FFF2-40B4-BE49-F238E27FC236}">
              <a16:creationId xmlns:a16="http://schemas.microsoft.com/office/drawing/2014/main" id="{EDF427B7-9620-4DEF-AC4D-7521E322A5E0}"/>
            </a:ext>
          </a:extLst>
        </xdr:cNvPr>
        <xdr:cNvSpPr txBox="1"/>
      </xdr:nvSpPr>
      <xdr:spPr>
        <a:xfrm>
          <a:off x="23866928" y="5123090"/>
          <a:ext cx="3767818" cy="5837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acuerdo con lo que acabamos de ver, si limitamos </a:t>
          </a:r>
          <a:r>
            <a:rPr lang="es-P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las pérdidas al 10%, entonces podemos fallar hasta 6 veces seguidas antes de reducir nuestro capital a la mitad.</a:t>
          </a:r>
          <a:endParaRPr lang="es-P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26</xdr:col>
      <xdr:colOff>292553</xdr:colOff>
      <xdr:row>31</xdr:row>
      <xdr:rowOff>54428</xdr:rowOff>
    </xdr:from>
    <xdr:to>
      <xdr:col>33</xdr:col>
      <xdr:colOff>54429</xdr:colOff>
      <xdr:row>33</xdr:row>
      <xdr:rowOff>178253</xdr:rowOff>
    </xdr:to>
    <xdr:sp macro="" textlink="">
      <xdr:nvSpPr>
        <xdr:cNvPr id="73" name="CuadroTexto 72">
          <a:extLst>
            <a:ext uri="{FF2B5EF4-FFF2-40B4-BE49-F238E27FC236}">
              <a16:creationId xmlns:a16="http://schemas.microsoft.com/office/drawing/2014/main" id="{A23BC86D-FFB5-4D46-9AE9-40B18DE49B7C}"/>
            </a:ext>
          </a:extLst>
        </xdr:cNvPr>
        <xdr:cNvSpPr txBox="1"/>
      </xdr:nvSpPr>
      <xdr:spPr>
        <a:xfrm>
          <a:off x="20968607" y="5769428"/>
          <a:ext cx="5068661" cy="5864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 entiende que mientras más</a:t>
          </a:r>
          <a:r>
            <a:rPr lang="es-P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limitemos las perdidas más oportunidades tendremos de evitar la quiebra del capital.</a:t>
          </a:r>
          <a:endParaRPr lang="es-PE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26</xdr:col>
      <xdr:colOff>247649</xdr:colOff>
      <xdr:row>35</xdr:row>
      <xdr:rowOff>163284</xdr:rowOff>
    </xdr:from>
    <xdr:to>
      <xdr:col>32</xdr:col>
      <xdr:colOff>163286</xdr:colOff>
      <xdr:row>39</xdr:row>
      <xdr:rowOff>66674</xdr:rowOff>
    </xdr:to>
    <xdr:sp macro="" textlink="">
      <xdr:nvSpPr>
        <xdr:cNvPr id="74" name="Rectángulo 73">
          <a:extLst>
            <a:ext uri="{FF2B5EF4-FFF2-40B4-BE49-F238E27FC236}">
              <a16:creationId xmlns:a16="http://schemas.microsoft.com/office/drawing/2014/main" id="{666B1EC1-B599-4B1C-A428-F99BC8B6D2B5}"/>
            </a:ext>
          </a:extLst>
        </xdr:cNvPr>
        <xdr:cNvSpPr/>
      </xdr:nvSpPr>
      <xdr:spPr>
        <a:xfrm>
          <a:off x="20923703" y="6803570"/>
          <a:ext cx="4623708" cy="828675"/>
        </a:xfrm>
        <a:prstGeom prst="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26</xdr:col>
      <xdr:colOff>340178</xdr:colOff>
      <xdr:row>1</xdr:row>
      <xdr:rowOff>0</xdr:rowOff>
    </xdr:from>
    <xdr:to>
      <xdr:col>27</xdr:col>
      <xdr:colOff>1006929</xdr:colOff>
      <xdr:row>5</xdr:row>
      <xdr:rowOff>68038</xdr:rowOff>
    </xdr:to>
    <xdr:grpSp>
      <xdr:nvGrpSpPr>
        <xdr:cNvPr id="19" name="Grupo 18">
          <a:extLst>
            <a:ext uri="{FF2B5EF4-FFF2-40B4-BE49-F238E27FC236}">
              <a16:creationId xmlns:a16="http://schemas.microsoft.com/office/drawing/2014/main" id="{E05FE60F-5D4C-460B-AD7C-16332AAA5D6B}"/>
            </a:ext>
          </a:extLst>
        </xdr:cNvPr>
        <xdr:cNvGrpSpPr/>
      </xdr:nvGrpSpPr>
      <xdr:grpSpPr>
        <a:xfrm>
          <a:off x="21016232" y="163286"/>
          <a:ext cx="1421947" cy="959306"/>
          <a:chOff x="21431250" y="326571"/>
          <a:chExt cx="2409824" cy="1685613"/>
        </a:xfrm>
      </xdr:grpSpPr>
      <xdr:pic>
        <xdr:nvPicPr>
          <xdr:cNvPr id="75" name="Picture 3">
            <a:extLst>
              <a:ext uri="{FF2B5EF4-FFF2-40B4-BE49-F238E27FC236}">
                <a16:creationId xmlns:a16="http://schemas.microsoft.com/office/drawing/2014/main" id="{AF4E94A8-618C-4E7F-8C9A-33DCA7BD0605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669" r="18870"/>
          <a:stretch/>
        </xdr:blipFill>
        <xdr:spPr bwMode="auto">
          <a:xfrm>
            <a:off x="21431250" y="1648616"/>
            <a:ext cx="2409824" cy="36356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6" name="5 Imagen">
            <a:extLst>
              <a:ext uri="{FF2B5EF4-FFF2-40B4-BE49-F238E27FC236}">
                <a16:creationId xmlns:a16="http://schemas.microsoft.com/office/drawing/2014/main" id="{ABADE4A1-1998-4CCD-9F8D-7C7875489F4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1953949" y="326571"/>
            <a:ext cx="1228725" cy="1228725"/>
          </a:xfrm>
          <a:prstGeom prst="ellipse">
            <a:avLst/>
          </a:prstGeom>
          <a:ln>
            <a:noFill/>
          </a:ln>
          <a:effectLst>
            <a:softEdge rad="112500"/>
          </a:effectLst>
        </xdr:spPr>
      </xdr:pic>
    </xdr:grpSp>
    <xdr:clientData/>
  </xdr:twoCellAnchor>
  <xdr:twoCellAnchor editAs="oneCell">
    <xdr:from>
      <xdr:col>27</xdr:col>
      <xdr:colOff>902472</xdr:colOff>
      <xdr:row>2</xdr:row>
      <xdr:rowOff>317788</xdr:rowOff>
    </xdr:from>
    <xdr:to>
      <xdr:col>28</xdr:col>
      <xdr:colOff>87412</xdr:colOff>
      <xdr:row>3</xdr:row>
      <xdr:rowOff>170090</xdr:rowOff>
    </xdr:to>
    <xdr:pic>
      <xdr:nvPicPr>
        <xdr:cNvPr id="77" name="Imagen 76" descr="👉 Dorso De Mano Con índice A La Derecha Emoji">
          <a:extLst>
            <a:ext uri="{FF2B5EF4-FFF2-40B4-BE49-F238E27FC236}">
              <a16:creationId xmlns:a16="http://schemas.microsoft.com/office/drawing/2014/main" id="{9062446D-703A-4386-9660-8C01B79B527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35" t="13282" r="2735" b="13280"/>
        <a:stretch/>
      </xdr:blipFill>
      <xdr:spPr bwMode="auto">
        <a:xfrm>
          <a:off x="22333722" y="644359"/>
          <a:ext cx="232690" cy="1856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32</xdr:col>
      <xdr:colOff>74032</xdr:colOff>
      <xdr:row>2</xdr:row>
      <xdr:rowOff>115660</xdr:rowOff>
    </xdr:from>
    <xdr:to>
      <xdr:col>32</xdr:col>
      <xdr:colOff>497534</xdr:colOff>
      <xdr:row>4</xdr:row>
      <xdr:rowOff>13606</xdr:rowOff>
    </xdr:to>
    <xdr:pic>
      <xdr:nvPicPr>
        <xdr:cNvPr id="78" name="Imagen 77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FDD297C2-8748-4008-A2D6-F905D30AEC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5458157" y="442231"/>
          <a:ext cx="423502" cy="428625"/>
        </a:xfrm>
        <a:prstGeom prst="rect">
          <a:avLst/>
        </a:prstGeom>
      </xdr:spPr>
    </xdr:pic>
    <xdr:clientData/>
  </xdr:twoCellAnchor>
  <xdr:twoCellAnchor editAs="oneCell">
    <xdr:from>
      <xdr:col>33</xdr:col>
      <xdr:colOff>19839</xdr:colOff>
      <xdr:row>2</xdr:row>
      <xdr:rowOff>127907</xdr:rowOff>
    </xdr:from>
    <xdr:to>
      <xdr:col>33</xdr:col>
      <xdr:colOff>420266</xdr:colOff>
      <xdr:row>3</xdr:row>
      <xdr:rowOff>194959</xdr:rowOff>
    </xdr:to>
    <xdr:pic>
      <xdr:nvPicPr>
        <xdr:cNvPr id="79" name="Imagen 78" descr="Facebook - Home | Facebook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4EEE9526-29F8-42CC-AAC2-AD6B25224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65964" y="454478"/>
          <a:ext cx="400427" cy="4004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33</xdr:col>
      <xdr:colOff>628533</xdr:colOff>
      <xdr:row>2</xdr:row>
      <xdr:rowOff>156482</xdr:rowOff>
    </xdr:from>
    <xdr:to>
      <xdr:col>34</xdr:col>
      <xdr:colOff>315687</xdr:colOff>
      <xdr:row>3</xdr:row>
      <xdr:rowOff>183696</xdr:rowOff>
    </xdr:to>
    <xdr:pic>
      <xdr:nvPicPr>
        <xdr:cNvPr id="81" name="Imagen 80" descr="YouTube - Aplicaciones en Google Play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C443D1A2-D5F8-4812-952C-55CF4BA4BEB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30" t="16016" r="2734" b="16016"/>
        <a:stretch/>
      </xdr:blipFill>
      <xdr:spPr bwMode="auto">
        <a:xfrm>
          <a:off x="26774658" y="483053"/>
          <a:ext cx="449154" cy="3605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730250</xdr:colOff>
      <xdr:row>18</xdr:row>
      <xdr:rowOff>142423</xdr:rowOff>
    </xdr:from>
    <xdr:to>
      <xdr:col>19</xdr:col>
      <xdr:colOff>595312</xdr:colOff>
      <xdr:row>34</xdr:row>
      <xdr:rowOff>111125</xdr:rowOff>
    </xdr:to>
    <xdr:sp macro="" textlink="">
      <xdr:nvSpPr>
        <xdr:cNvPr id="32" name="CuadroTexto 31">
          <a:extLst>
            <a:ext uri="{FF2B5EF4-FFF2-40B4-BE49-F238E27FC236}">
              <a16:creationId xmlns:a16="http://schemas.microsoft.com/office/drawing/2014/main" id="{EAAB1F7B-38E4-4721-8426-9585F317E15B}"/>
            </a:ext>
          </a:extLst>
        </xdr:cNvPr>
        <xdr:cNvSpPr txBox="1"/>
      </xdr:nvSpPr>
      <xdr:spPr>
        <a:xfrm>
          <a:off x="11707813" y="3198361"/>
          <a:ext cx="2913062" cy="250870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apalancamiento asimétrico en el trading, es el efecto incremental de la dificultad de recuperar las pérdidas, cada vez que estas son mayores.</a:t>
          </a:r>
        </a:p>
        <a:p>
          <a:r>
            <a:rPr lang="es-PE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Por ejemplo, si un trader incurre en una pérdida del 20%, este deberá obtener una rentabilidad del 25% sobre el nuevo capital para recuperar dicha pérdida; mientras que si la pérdida es del 40%, sería necesario ganar el 66,67% sobre el nuevo capital para recuperar el 40% perdido.</a:t>
          </a:r>
        </a:p>
        <a:p>
          <a:r>
            <a:rPr lang="es-PE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través de la fórmula enunciada a continuación, se puede calcular de cuánto debe ser la ganancia porcentual, para recuperar el porcentaje perdido.</a:t>
          </a:r>
        </a:p>
        <a:p>
          <a:endParaRPr lang="es-PE" sz="1100"/>
        </a:p>
      </xdr:txBody>
    </xdr:sp>
    <xdr:clientData/>
  </xdr:twoCellAnchor>
  <xdr:twoCellAnchor>
    <xdr:from>
      <xdr:col>1</xdr:col>
      <xdr:colOff>0</xdr:colOff>
      <xdr:row>10</xdr:row>
      <xdr:rowOff>23813</xdr:rowOff>
    </xdr:from>
    <xdr:to>
      <xdr:col>8</xdr:col>
      <xdr:colOff>269875</xdr:colOff>
      <xdr:row>14</xdr:row>
      <xdr:rowOff>95250</xdr:rowOff>
    </xdr:to>
    <xdr:sp macro="" textlink="">
      <xdr:nvSpPr>
        <xdr:cNvPr id="35" name="CuadroTexto 34">
          <a:extLst>
            <a:ext uri="{FF2B5EF4-FFF2-40B4-BE49-F238E27FC236}">
              <a16:creationId xmlns:a16="http://schemas.microsoft.com/office/drawing/2014/main" id="{61EA3E97-4C5D-468B-9F94-4AFD7D61FD96}"/>
            </a:ext>
          </a:extLst>
        </xdr:cNvPr>
        <xdr:cNvSpPr txBox="1"/>
      </xdr:nvSpPr>
      <xdr:spPr>
        <a:xfrm>
          <a:off x="28727400" y="1881188"/>
          <a:ext cx="5661025" cy="71913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1400" b="0"/>
            <a:t>                     </a:t>
          </a:r>
        </a:p>
        <a:p>
          <a:r>
            <a:rPr lang="es-PE" sz="2000" b="1"/>
            <a:t>% Recuperación </a:t>
          </a:r>
          <a:r>
            <a:rPr lang="es-PE" sz="2000" b="0"/>
            <a:t>= % Pérdida</a:t>
          </a:r>
          <a:r>
            <a:rPr lang="es-PE" sz="2000" b="0" baseline="0"/>
            <a:t> / (1 - </a:t>
          </a:r>
          <a:r>
            <a:rPr lang="es-PE" sz="20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% Pérdida</a:t>
          </a:r>
          <a:r>
            <a:rPr lang="es-PE" sz="2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)</a:t>
          </a:r>
          <a:endParaRPr lang="es-PE" sz="2000" baseline="0"/>
        </a:p>
        <a:p>
          <a:endParaRPr lang="es-PE" sz="1100" baseline="0"/>
        </a:p>
      </xdr:txBody>
    </xdr:sp>
    <xdr:clientData/>
  </xdr:twoCellAnchor>
  <xdr:twoCellAnchor>
    <xdr:from>
      <xdr:col>3</xdr:col>
      <xdr:colOff>250370</xdr:colOff>
      <xdr:row>15</xdr:row>
      <xdr:rowOff>133804</xdr:rowOff>
    </xdr:from>
    <xdr:to>
      <xdr:col>15</xdr:col>
      <xdr:colOff>547687</xdr:colOff>
      <xdr:row>52</xdr:row>
      <xdr:rowOff>55562</xdr:rowOff>
    </xdr:to>
    <xdr:graphicFrame macro="">
      <xdr:nvGraphicFramePr>
        <xdr:cNvPr id="36" name="Gráfico 35">
          <a:extLst>
            <a:ext uri="{FF2B5EF4-FFF2-40B4-BE49-F238E27FC236}">
              <a16:creationId xmlns:a16="http://schemas.microsoft.com/office/drawing/2014/main" id="{4D554A54-9626-48CB-BED4-104ABFD8FA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405947</xdr:colOff>
      <xdr:row>45</xdr:row>
      <xdr:rowOff>63500</xdr:rowOff>
    </xdr:from>
    <xdr:to>
      <xdr:col>7</xdr:col>
      <xdr:colOff>412750</xdr:colOff>
      <xdr:row>49</xdr:row>
      <xdr:rowOff>6804</xdr:rowOff>
    </xdr:to>
    <xdr:cxnSp macro="">
      <xdr:nvCxnSpPr>
        <xdr:cNvPr id="37" name="Conector recto 36">
          <a:extLst>
            <a:ext uri="{FF2B5EF4-FFF2-40B4-BE49-F238E27FC236}">
              <a16:creationId xmlns:a16="http://schemas.microsoft.com/office/drawing/2014/main" id="{8D007884-A769-4111-9F34-EE65AA18259B}"/>
            </a:ext>
          </a:extLst>
        </xdr:cNvPr>
        <xdr:cNvCxnSpPr/>
      </xdr:nvCxnSpPr>
      <xdr:spPr>
        <a:xfrm flipV="1">
          <a:off x="5287510" y="7405688"/>
          <a:ext cx="6803" cy="578304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222250</xdr:colOff>
      <xdr:row>45</xdr:row>
      <xdr:rowOff>70304</xdr:rowOff>
    </xdr:from>
    <xdr:to>
      <xdr:col>7</xdr:col>
      <xdr:colOff>383268</xdr:colOff>
      <xdr:row>45</xdr:row>
      <xdr:rowOff>70304</xdr:rowOff>
    </xdr:to>
    <xdr:cxnSp macro="">
      <xdr:nvCxnSpPr>
        <xdr:cNvPr id="38" name="Conector recto 37">
          <a:extLst>
            <a:ext uri="{FF2B5EF4-FFF2-40B4-BE49-F238E27FC236}">
              <a16:creationId xmlns:a16="http://schemas.microsoft.com/office/drawing/2014/main" id="{F8A0184F-4749-476C-8563-07B05B7D5B05}"/>
            </a:ext>
          </a:extLst>
        </xdr:cNvPr>
        <xdr:cNvCxnSpPr/>
      </xdr:nvCxnSpPr>
      <xdr:spPr>
        <a:xfrm flipH="1">
          <a:off x="3579813" y="7412492"/>
          <a:ext cx="1685018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138342</xdr:colOff>
      <xdr:row>44</xdr:row>
      <xdr:rowOff>109988</xdr:rowOff>
    </xdr:from>
    <xdr:to>
      <xdr:col>5</xdr:col>
      <xdr:colOff>333375</xdr:colOff>
      <xdr:row>45</xdr:row>
      <xdr:rowOff>158749</xdr:rowOff>
    </xdr:to>
    <xdr:sp macro="" textlink="">
      <xdr:nvSpPr>
        <xdr:cNvPr id="39" name="CuadroTexto 38">
          <a:extLst>
            <a:ext uri="{FF2B5EF4-FFF2-40B4-BE49-F238E27FC236}">
              <a16:creationId xmlns:a16="http://schemas.microsoft.com/office/drawing/2014/main" id="{519386BE-8D0B-4ABA-8A3A-3C2446B33935}"/>
            </a:ext>
          </a:extLst>
        </xdr:cNvPr>
        <xdr:cNvSpPr txBox="1"/>
      </xdr:nvSpPr>
      <xdr:spPr>
        <a:xfrm>
          <a:off x="3067280" y="7293426"/>
          <a:ext cx="623658" cy="207511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1600" b="1">
              <a:solidFill>
                <a:schemeClr val="bg1"/>
              </a:solidFill>
            </a:rPr>
            <a:t>28%</a:t>
          </a:r>
        </a:p>
      </xdr:txBody>
    </xdr:sp>
    <xdr:clientData/>
  </xdr:twoCellAnchor>
  <xdr:twoCellAnchor>
    <xdr:from>
      <xdr:col>7</xdr:col>
      <xdr:colOff>103187</xdr:colOff>
      <xdr:row>49</xdr:row>
      <xdr:rowOff>7936</xdr:rowOff>
    </xdr:from>
    <xdr:to>
      <xdr:col>7</xdr:col>
      <xdr:colOff>705302</xdr:colOff>
      <xdr:row>50</xdr:row>
      <xdr:rowOff>79373</xdr:rowOff>
    </xdr:to>
    <xdr:sp macro="" textlink="">
      <xdr:nvSpPr>
        <xdr:cNvPr id="40" name="CuadroTexto 39">
          <a:extLst>
            <a:ext uri="{FF2B5EF4-FFF2-40B4-BE49-F238E27FC236}">
              <a16:creationId xmlns:a16="http://schemas.microsoft.com/office/drawing/2014/main" id="{6AF86419-B973-462E-93BC-983F34DC1CCA}"/>
            </a:ext>
          </a:extLst>
        </xdr:cNvPr>
        <xdr:cNvSpPr txBox="1"/>
      </xdr:nvSpPr>
      <xdr:spPr>
        <a:xfrm>
          <a:off x="4984750" y="7985124"/>
          <a:ext cx="602115" cy="230187"/>
        </a:xfrm>
        <a:prstGeom prst="rect">
          <a:avLst/>
        </a:prstGeom>
        <a:solidFill>
          <a:schemeClr val="accent1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1600" b="1">
              <a:solidFill>
                <a:schemeClr val="bg1"/>
              </a:solidFill>
            </a:rPr>
            <a:t>22%</a:t>
          </a:r>
        </a:p>
      </xdr:txBody>
    </xdr:sp>
    <xdr:clientData/>
  </xdr:twoCellAnchor>
  <xdr:twoCellAnchor>
    <xdr:from>
      <xdr:col>9</xdr:col>
      <xdr:colOff>222251</xdr:colOff>
      <xdr:row>49</xdr:row>
      <xdr:rowOff>7937</xdr:rowOff>
    </xdr:from>
    <xdr:to>
      <xdr:col>10</xdr:col>
      <xdr:colOff>55562</xdr:colOff>
      <xdr:row>50</xdr:row>
      <xdr:rowOff>63498</xdr:rowOff>
    </xdr:to>
    <xdr:sp macro="" textlink="">
      <xdr:nvSpPr>
        <xdr:cNvPr id="41" name="CuadroTexto 40">
          <a:extLst>
            <a:ext uri="{FF2B5EF4-FFF2-40B4-BE49-F238E27FC236}">
              <a16:creationId xmlns:a16="http://schemas.microsoft.com/office/drawing/2014/main" id="{CA60E083-6F87-49BE-82B3-96F2348D11CB}"/>
            </a:ext>
          </a:extLst>
        </xdr:cNvPr>
        <xdr:cNvSpPr txBox="1"/>
      </xdr:nvSpPr>
      <xdr:spPr>
        <a:xfrm>
          <a:off x="6627814" y="7985125"/>
          <a:ext cx="595311" cy="214311"/>
        </a:xfrm>
        <a:prstGeom prst="rect">
          <a:avLst/>
        </a:prstGeom>
        <a:solidFill>
          <a:schemeClr val="accent1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1600" b="1">
              <a:solidFill>
                <a:schemeClr val="bg1"/>
              </a:solidFill>
            </a:rPr>
            <a:t>40%</a:t>
          </a:r>
        </a:p>
      </xdr:txBody>
    </xdr:sp>
    <xdr:clientData/>
  </xdr:twoCellAnchor>
  <xdr:twoCellAnchor>
    <xdr:from>
      <xdr:col>4</xdr:col>
      <xdr:colOff>129267</xdr:colOff>
      <xdr:row>38</xdr:row>
      <xdr:rowOff>112258</xdr:rowOff>
    </xdr:from>
    <xdr:to>
      <xdr:col>5</xdr:col>
      <xdr:colOff>341311</xdr:colOff>
      <xdr:row>40</xdr:row>
      <xdr:rowOff>0</xdr:rowOff>
    </xdr:to>
    <xdr:sp macro="" textlink="">
      <xdr:nvSpPr>
        <xdr:cNvPr id="42" name="CuadroTexto 41">
          <a:extLst>
            <a:ext uri="{FF2B5EF4-FFF2-40B4-BE49-F238E27FC236}">
              <a16:creationId xmlns:a16="http://schemas.microsoft.com/office/drawing/2014/main" id="{FFAF8AB6-64E3-48B1-9A4B-7B24BAD429BE}"/>
            </a:ext>
          </a:extLst>
        </xdr:cNvPr>
        <xdr:cNvSpPr txBox="1"/>
      </xdr:nvSpPr>
      <xdr:spPr>
        <a:xfrm>
          <a:off x="3058205" y="6343196"/>
          <a:ext cx="640669" cy="205242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1600" b="1">
              <a:solidFill>
                <a:schemeClr val="bg1"/>
              </a:solidFill>
            </a:rPr>
            <a:t>66%</a:t>
          </a:r>
        </a:p>
      </xdr:txBody>
    </xdr:sp>
    <xdr:clientData/>
  </xdr:twoCellAnchor>
  <xdr:twoCellAnchor>
    <xdr:from>
      <xdr:col>5</xdr:col>
      <xdr:colOff>349250</xdr:colOff>
      <xdr:row>39</xdr:row>
      <xdr:rowOff>87312</xdr:rowOff>
    </xdr:from>
    <xdr:to>
      <xdr:col>9</xdr:col>
      <xdr:colOff>501197</xdr:colOff>
      <xdr:row>39</xdr:row>
      <xdr:rowOff>130401</xdr:rowOff>
    </xdr:to>
    <xdr:cxnSp macro="">
      <xdr:nvCxnSpPr>
        <xdr:cNvPr id="43" name="Conector recto 42">
          <a:extLst>
            <a:ext uri="{FF2B5EF4-FFF2-40B4-BE49-F238E27FC236}">
              <a16:creationId xmlns:a16="http://schemas.microsoft.com/office/drawing/2014/main" id="{65937E56-CAEE-416A-96CC-ACCD8A48D396}"/>
            </a:ext>
          </a:extLst>
        </xdr:cNvPr>
        <xdr:cNvCxnSpPr/>
      </xdr:nvCxnSpPr>
      <xdr:spPr>
        <a:xfrm flipH="1" flipV="1">
          <a:off x="3706813" y="6477000"/>
          <a:ext cx="3199947" cy="43089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508000</xdr:colOff>
      <xdr:row>39</xdr:row>
      <xdr:rowOff>134937</xdr:rowOff>
    </xdr:from>
    <xdr:to>
      <xdr:col>9</xdr:col>
      <xdr:colOff>522742</xdr:colOff>
      <xdr:row>49</xdr:row>
      <xdr:rowOff>7029</xdr:rowOff>
    </xdr:to>
    <xdr:cxnSp macro="">
      <xdr:nvCxnSpPr>
        <xdr:cNvPr id="44" name="Conector recto 43">
          <a:extLst>
            <a:ext uri="{FF2B5EF4-FFF2-40B4-BE49-F238E27FC236}">
              <a16:creationId xmlns:a16="http://schemas.microsoft.com/office/drawing/2014/main" id="{DAF751D5-2C80-4FC6-85FA-0422006CCFFB}"/>
            </a:ext>
          </a:extLst>
        </xdr:cNvPr>
        <xdr:cNvCxnSpPr/>
      </xdr:nvCxnSpPr>
      <xdr:spPr>
        <a:xfrm flipH="1" flipV="1">
          <a:off x="6913563" y="6524625"/>
          <a:ext cx="14742" cy="1459592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251733</xdr:colOff>
      <xdr:row>49</xdr:row>
      <xdr:rowOff>7937</xdr:rowOff>
    </xdr:from>
    <xdr:to>
      <xdr:col>12</xdr:col>
      <xdr:colOff>79375</xdr:colOff>
      <xdr:row>50</xdr:row>
      <xdr:rowOff>71437</xdr:rowOff>
    </xdr:to>
    <xdr:sp macro="" textlink="">
      <xdr:nvSpPr>
        <xdr:cNvPr id="45" name="CuadroTexto 44">
          <a:extLst>
            <a:ext uri="{FF2B5EF4-FFF2-40B4-BE49-F238E27FC236}">
              <a16:creationId xmlns:a16="http://schemas.microsoft.com/office/drawing/2014/main" id="{A4B70C74-A310-46C8-8543-38429E99AFB0}"/>
            </a:ext>
          </a:extLst>
        </xdr:cNvPr>
        <xdr:cNvSpPr txBox="1"/>
      </xdr:nvSpPr>
      <xdr:spPr>
        <a:xfrm>
          <a:off x="8181296" y="7985125"/>
          <a:ext cx="589642" cy="222250"/>
        </a:xfrm>
        <a:prstGeom prst="rect">
          <a:avLst/>
        </a:prstGeom>
        <a:solidFill>
          <a:schemeClr val="accent1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1600" b="1">
              <a:solidFill>
                <a:schemeClr val="bg1"/>
              </a:solidFill>
            </a:rPr>
            <a:t>60%</a:t>
          </a:r>
        </a:p>
      </xdr:txBody>
    </xdr:sp>
    <xdr:clientData/>
  </xdr:twoCellAnchor>
  <xdr:twoCellAnchor>
    <xdr:from>
      <xdr:col>4</xdr:col>
      <xdr:colOff>153081</xdr:colOff>
      <xdr:row>28</xdr:row>
      <xdr:rowOff>91848</xdr:rowOff>
    </xdr:from>
    <xdr:to>
      <xdr:col>5</xdr:col>
      <xdr:colOff>428625</xdr:colOff>
      <xdr:row>30</xdr:row>
      <xdr:rowOff>15874</xdr:rowOff>
    </xdr:to>
    <xdr:sp macro="" textlink="">
      <xdr:nvSpPr>
        <xdr:cNvPr id="46" name="CuadroTexto 45">
          <a:extLst>
            <a:ext uri="{FF2B5EF4-FFF2-40B4-BE49-F238E27FC236}">
              <a16:creationId xmlns:a16="http://schemas.microsoft.com/office/drawing/2014/main" id="{4478341C-3074-49F2-A5D2-4571EF94285C}"/>
            </a:ext>
          </a:extLst>
        </xdr:cNvPr>
        <xdr:cNvSpPr txBox="1"/>
      </xdr:nvSpPr>
      <xdr:spPr>
        <a:xfrm>
          <a:off x="3082019" y="4735286"/>
          <a:ext cx="704169" cy="241526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1600" b="1">
              <a:solidFill>
                <a:schemeClr val="bg1"/>
              </a:solidFill>
            </a:rPr>
            <a:t>150%</a:t>
          </a:r>
        </a:p>
      </xdr:txBody>
    </xdr:sp>
    <xdr:clientData/>
  </xdr:twoCellAnchor>
  <xdr:twoCellAnchor>
    <xdr:from>
      <xdr:col>5</xdr:col>
      <xdr:colOff>436562</xdr:colOff>
      <xdr:row>29</xdr:row>
      <xdr:rowOff>63500</xdr:rowOff>
    </xdr:from>
    <xdr:to>
      <xdr:col>11</xdr:col>
      <xdr:colOff>492125</xdr:colOff>
      <xdr:row>29</xdr:row>
      <xdr:rowOff>79375</xdr:rowOff>
    </xdr:to>
    <xdr:cxnSp macro="">
      <xdr:nvCxnSpPr>
        <xdr:cNvPr id="47" name="Conector recto 46">
          <a:extLst>
            <a:ext uri="{FF2B5EF4-FFF2-40B4-BE49-F238E27FC236}">
              <a16:creationId xmlns:a16="http://schemas.microsoft.com/office/drawing/2014/main" id="{7F0F571D-C241-434C-8B1A-458D8DE0B362}"/>
            </a:ext>
          </a:extLst>
        </xdr:cNvPr>
        <xdr:cNvCxnSpPr/>
      </xdr:nvCxnSpPr>
      <xdr:spPr>
        <a:xfrm flipH="1">
          <a:off x="3794125" y="4865688"/>
          <a:ext cx="4627563" cy="15875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515937</xdr:colOff>
      <xdr:row>29</xdr:row>
      <xdr:rowOff>55562</xdr:rowOff>
    </xdr:from>
    <xdr:to>
      <xdr:col>11</xdr:col>
      <xdr:colOff>547687</xdr:colOff>
      <xdr:row>48</xdr:row>
      <xdr:rowOff>142875</xdr:rowOff>
    </xdr:to>
    <xdr:cxnSp macro="">
      <xdr:nvCxnSpPr>
        <xdr:cNvPr id="48" name="Conector recto 47">
          <a:extLst>
            <a:ext uri="{FF2B5EF4-FFF2-40B4-BE49-F238E27FC236}">
              <a16:creationId xmlns:a16="http://schemas.microsoft.com/office/drawing/2014/main" id="{A8D89D6B-A49E-402C-9215-D2DFE8FAC6E9}"/>
            </a:ext>
          </a:extLst>
        </xdr:cNvPr>
        <xdr:cNvCxnSpPr/>
      </xdr:nvCxnSpPr>
      <xdr:spPr>
        <a:xfrm flipH="1" flipV="1">
          <a:off x="8445500" y="4857750"/>
          <a:ext cx="31750" cy="3103563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224517</xdr:colOff>
      <xdr:row>40</xdr:row>
      <xdr:rowOff>112940</xdr:rowOff>
    </xdr:from>
    <xdr:to>
      <xdr:col>15</xdr:col>
      <xdr:colOff>674687</xdr:colOff>
      <xdr:row>42</xdr:row>
      <xdr:rowOff>31750</xdr:rowOff>
    </xdr:to>
    <xdr:sp macro="" textlink="">
      <xdr:nvSpPr>
        <xdr:cNvPr id="49" name="CuadroTexto 48">
          <a:extLst>
            <a:ext uri="{FF2B5EF4-FFF2-40B4-BE49-F238E27FC236}">
              <a16:creationId xmlns:a16="http://schemas.microsoft.com/office/drawing/2014/main" id="{5B58E0B1-B7D0-4301-A9F0-1B6402966A2E}"/>
            </a:ext>
          </a:extLst>
        </xdr:cNvPr>
        <xdr:cNvSpPr txBox="1"/>
      </xdr:nvSpPr>
      <xdr:spPr>
        <a:xfrm>
          <a:off x="8916080" y="6661378"/>
          <a:ext cx="2736170" cy="236310"/>
        </a:xfrm>
        <a:prstGeom prst="rect">
          <a:avLst/>
        </a:prstGeom>
        <a:solidFill>
          <a:schemeClr val="accent1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1600" b="1">
              <a:solidFill>
                <a:schemeClr val="bg1"/>
              </a:solidFill>
            </a:rPr>
            <a:t>Apalancamiento Simetrico</a:t>
          </a:r>
        </a:p>
      </xdr:txBody>
    </xdr:sp>
    <xdr:clientData/>
  </xdr:twoCellAnchor>
  <xdr:twoCellAnchor>
    <xdr:from>
      <xdr:col>12</xdr:col>
      <xdr:colOff>644073</xdr:colOff>
      <xdr:row>17</xdr:row>
      <xdr:rowOff>40822</xdr:rowOff>
    </xdr:from>
    <xdr:to>
      <xdr:col>16</xdr:col>
      <xdr:colOff>468313</xdr:colOff>
      <xdr:row>18</xdr:row>
      <xdr:rowOff>103187</xdr:rowOff>
    </xdr:to>
    <xdr:sp macro="" textlink="">
      <xdr:nvSpPr>
        <xdr:cNvPr id="50" name="CuadroTexto 49">
          <a:extLst>
            <a:ext uri="{FF2B5EF4-FFF2-40B4-BE49-F238E27FC236}">
              <a16:creationId xmlns:a16="http://schemas.microsoft.com/office/drawing/2014/main" id="{D6EEB247-DEB1-4625-B38F-D0595517CC1E}"/>
            </a:ext>
          </a:extLst>
        </xdr:cNvPr>
        <xdr:cNvSpPr txBox="1"/>
      </xdr:nvSpPr>
      <xdr:spPr>
        <a:xfrm>
          <a:off x="9335636" y="2938010"/>
          <a:ext cx="2872240" cy="221115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1600" b="1">
              <a:solidFill>
                <a:schemeClr val="bg1"/>
              </a:solidFill>
            </a:rPr>
            <a:t>Apalancamiento Asimetrico</a:t>
          </a:r>
        </a:p>
      </xdr:txBody>
    </xdr:sp>
    <xdr:clientData/>
  </xdr:twoCellAnchor>
  <xdr:twoCellAnchor>
    <xdr:from>
      <xdr:col>9</xdr:col>
      <xdr:colOff>619125</xdr:colOff>
      <xdr:row>1</xdr:row>
      <xdr:rowOff>119063</xdr:rowOff>
    </xdr:from>
    <xdr:to>
      <xdr:col>12</xdr:col>
      <xdr:colOff>47625</xdr:colOff>
      <xdr:row>7</xdr:row>
      <xdr:rowOff>134937</xdr:rowOff>
    </xdr:to>
    <xdr:grpSp>
      <xdr:nvGrpSpPr>
        <xdr:cNvPr id="21" name="Grupo 20">
          <a:extLst>
            <a:ext uri="{FF2B5EF4-FFF2-40B4-BE49-F238E27FC236}">
              <a16:creationId xmlns:a16="http://schemas.microsoft.com/office/drawing/2014/main" id="{EF1F18A0-0424-427B-B22D-52E7E22E196E}"/>
            </a:ext>
          </a:extLst>
        </xdr:cNvPr>
        <xdr:cNvGrpSpPr/>
      </xdr:nvGrpSpPr>
      <xdr:grpSpPr>
        <a:xfrm>
          <a:off x="7024688" y="277813"/>
          <a:ext cx="1714500" cy="1142999"/>
          <a:chOff x="21431250" y="326571"/>
          <a:chExt cx="2409824" cy="1685613"/>
        </a:xfrm>
      </xdr:grpSpPr>
      <xdr:pic>
        <xdr:nvPicPr>
          <xdr:cNvPr id="22" name="Picture 3">
            <a:extLst>
              <a:ext uri="{FF2B5EF4-FFF2-40B4-BE49-F238E27FC236}">
                <a16:creationId xmlns:a16="http://schemas.microsoft.com/office/drawing/2014/main" id="{B9C2203D-8BA4-4F4B-8AD5-45A69A2401AF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669" r="18870"/>
          <a:stretch/>
        </xdr:blipFill>
        <xdr:spPr bwMode="auto">
          <a:xfrm>
            <a:off x="21431250" y="1648616"/>
            <a:ext cx="2409824" cy="36356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3" name="5 Imagen">
            <a:extLst>
              <a:ext uri="{FF2B5EF4-FFF2-40B4-BE49-F238E27FC236}">
                <a16:creationId xmlns:a16="http://schemas.microsoft.com/office/drawing/2014/main" id="{4544D398-198A-4B90-AD7D-B96CE06EE3B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1953949" y="326571"/>
            <a:ext cx="1228725" cy="1228725"/>
          </a:xfrm>
          <a:prstGeom prst="ellipse">
            <a:avLst/>
          </a:prstGeom>
          <a:ln>
            <a:noFill/>
          </a:ln>
          <a:effectLst>
            <a:softEdge rad="112500"/>
          </a:effectLst>
        </xdr:spPr>
      </xdr:pic>
    </xdr:grpSp>
    <xdr:clientData/>
  </xdr:twoCellAnchor>
  <xdr:twoCellAnchor editAs="oneCell">
    <xdr:from>
      <xdr:col>11</xdr:col>
      <xdr:colOff>690562</xdr:colOff>
      <xdr:row>2</xdr:row>
      <xdr:rowOff>317787</xdr:rowOff>
    </xdr:from>
    <xdr:to>
      <xdr:col>12</xdr:col>
      <xdr:colOff>230287</xdr:colOff>
      <xdr:row>4</xdr:row>
      <xdr:rowOff>87011</xdr:rowOff>
    </xdr:to>
    <xdr:pic>
      <xdr:nvPicPr>
        <xdr:cNvPr id="24" name="Imagen 23" descr="👉 Dorso De Mano Con índice A La Derecha Emoji">
          <a:extLst>
            <a:ext uri="{FF2B5EF4-FFF2-40B4-BE49-F238E27FC236}">
              <a16:creationId xmlns:a16="http://schemas.microsoft.com/office/drawing/2014/main" id="{67343A1E-19EB-4C12-B3AB-EE0934FE43E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35" t="13282" r="2735" b="13280"/>
        <a:stretch/>
      </xdr:blipFill>
      <xdr:spPr bwMode="auto">
        <a:xfrm>
          <a:off x="8620125" y="635287"/>
          <a:ext cx="301725" cy="261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261938</xdr:colOff>
      <xdr:row>11</xdr:row>
      <xdr:rowOff>7937</xdr:rowOff>
    </xdr:from>
    <xdr:to>
      <xdr:col>12</xdr:col>
      <xdr:colOff>685440</xdr:colOff>
      <xdr:row>13</xdr:row>
      <xdr:rowOff>119062</xdr:rowOff>
    </xdr:to>
    <xdr:pic>
      <xdr:nvPicPr>
        <xdr:cNvPr id="25" name="Imagen 2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32B04B9-FEBA-4761-A371-F01FD390A2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953501" y="2095500"/>
          <a:ext cx="423502" cy="428625"/>
        </a:xfrm>
        <a:prstGeom prst="rect">
          <a:avLst/>
        </a:prstGeom>
      </xdr:spPr>
    </xdr:pic>
    <xdr:clientData/>
  </xdr:twoCellAnchor>
  <xdr:twoCellAnchor editAs="oneCell">
    <xdr:from>
      <xdr:col>13</xdr:col>
      <xdr:colOff>207745</xdr:colOff>
      <xdr:row>11</xdr:row>
      <xdr:rowOff>20184</xdr:rowOff>
    </xdr:from>
    <xdr:to>
      <xdr:col>13</xdr:col>
      <xdr:colOff>608172</xdr:colOff>
      <xdr:row>13</xdr:row>
      <xdr:rowOff>103111</xdr:rowOff>
    </xdr:to>
    <xdr:pic>
      <xdr:nvPicPr>
        <xdr:cNvPr id="26" name="Imagen 25" descr="Facebook - Home | Facebook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854B21ED-B178-4EB1-B85B-695B7ADA5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61308" y="2107747"/>
          <a:ext cx="400427" cy="4004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54439</xdr:colOff>
      <xdr:row>11</xdr:row>
      <xdr:rowOff>48759</xdr:rowOff>
    </xdr:from>
    <xdr:to>
      <xdr:col>14</xdr:col>
      <xdr:colOff>503593</xdr:colOff>
      <xdr:row>13</xdr:row>
      <xdr:rowOff>91848</xdr:rowOff>
    </xdr:to>
    <xdr:pic>
      <xdr:nvPicPr>
        <xdr:cNvPr id="27" name="Imagen 26" descr="YouTube - Aplicaciones en Google Play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69CBB171-499C-4691-95F5-A9A0B7F3D64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30" t="16016" r="2734" b="16016"/>
        <a:stretch/>
      </xdr:blipFill>
      <xdr:spPr bwMode="auto">
        <a:xfrm>
          <a:off x="10270002" y="2136322"/>
          <a:ext cx="449154" cy="3605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matem&#225;ticadeltrading.com/" TargetMode="External"/><Relationship Id="rId1" Type="http://schemas.openxmlformats.org/officeDocument/2006/relationships/hyperlink" Target="https://youtu.be/ao9IkaCIDbk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youtu.be/ao9IkaCIDbk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youtu.be/ao9IkaCIDb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78AE9-E2AD-462B-A530-2C09A745769E}">
  <sheetPr codeName="Hoja1"/>
  <dimension ref="A1:S78"/>
  <sheetViews>
    <sheetView showGridLines="0" topLeftCell="A27" zoomScale="110" zoomScaleNormal="110" workbookViewId="0">
      <selection activeCell="A24" sqref="A24"/>
    </sheetView>
  </sheetViews>
  <sheetFormatPr baseColWidth="10" defaultColWidth="0" defaultRowHeight="12.75" zeroHeight="1" x14ac:dyDescent="0.2"/>
  <cols>
    <col min="1" max="2" width="11.7109375" style="1" bestFit="1" customWidth="1"/>
    <col min="3" max="3" width="14.42578125" style="1" bestFit="1" customWidth="1"/>
    <col min="4" max="4" width="11.42578125" style="1" customWidth="1"/>
    <col min="5" max="5" width="17.5703125" style="1" customWidth="1"/>
    <col min="6" max="6" width="11.28515625" style="1" bestFit="1" customWidth="1"/>
    <col min="7" max="7" width="14.42578125" style="1" bestFit="1" customWidth="1"/>
    <col min="8" max="8" width="15.140625" style="1" bestFit="1" customWidth="1"/>
    <col min="9" max="11" width="11.42578125" style="1" customWidth="1"/>
    <col min="12" max="12" width="14.42578125" style="1" bestFit="1" customWidth="1"/>
    <col min="13" max="13" width="15.140625" style="1" bestFit="1" customWidth="1"/>
    <col min="14" max="18" width="11.42578125" style="1" customWidth="1"/>
    <col min="19" max="19" width="5.28515625" style="1" hidden="1" customWidth="1"/>
    <col min="20" max="16384" width="11.42578125" style="1" hidden="1"/>
  </cols>
  <sheetData>
    <row r="1" x14ac:dyDescent="0.2"/>
    <row r="2" x14ac:dyDescent="0.2"/>
    <row r="3" x14ac:dyDescent="0.2"/>
    <row r="4" x14ac:dyDescent="0.2"/>
    <row r="5" x14ac:dyDescent="0.2"/>
    <row r="24" spans="1:15" x14ac:dyDescent="0.2"/>
    <row r="25" spans="1:15" x14ac:dyDescent="0.2"/>
    <row r="26" spans="1:15" x14ac:dyDescent="0.2"/>
    <row r="27" spans="1:15" x14ac:dyDescent="0.2"/>
    <row r="28" spans="1:15" x14ac:dyDescent="0.2"/>
    <row r="29" spans="1:15" x14ac:dyDescent="0.2">
      <c r="A29" s="2" t="s">
        <v>13</v>
      </c>
      <c r="B29" s="3" t="s">
        <v>14</v>
      </c>
      <c r="O29" s="4" t="s">
        <v>15</v>
      </c>
    </row>
    <row r="30" spans="1:15" ht="15.75" x14ac:dyDescent="0.25">
      <c r="A30" s="5">
        <v>18000</v>
      </c>
      <c r="B30" s="5">
        <v>18000</v>
      </c>
      <c r="G30" s="6" t="s">
        <v>7</v>
      </c>
      <c r="H30" s="7">
        <v>18000</v>
      </c>
      <c r="L30" s="6" t="s">
        <v>7</v>
      </c>
      <c r="M30" s="7">
        <v>18000</v>
      </c>
      <c r="O30" s="5">
        <f>M30*1.5%</f>
        <v>270</v>
      </c>
    </row>
    <row r="31" spans="1:15" x14ac:dyDescent="0.2">
      <c r="A31" s="5">
        <f>A30+I33</f>
        <v>18131.7</v>
      </c>
      <c r="B31" s="5">
        <f>B30+N33</f>
        <v>18131.7</v>
      </c>
      <c r="D31" s="5"/>
    </row>
    <row r="32" spans="1:15" x14ac:dyDescent="0.2">
      <c r="A32" s="5">
        <f>A31+I34</f>
        <v>18304.170000000002</v>
      </c>
      <c r="B32" s="5">
        <f>B31+N34</f>
        <v>18304.170000000002</v>
      </c>
      <c r="D32" s="5"/>
      <c r="I32" s="8" t="s">
        <v>3</v>
      </c>
      <c r="N32" s="8" t="s">
        <v>3</v>
      </c>
      <c r="O32" s="5"/>
    </row>
    <row r="33" spans="1:16" x14ac:dyDescent="0.2">
      <c r="A33" s="5">
        <f t="shared" ref="A33:A38" si="0">A32+I35</f>
        <v>18105.420000000002</v>
      </c>
      <c r="B33" s="5">
        <f t="shared" ref="B33:B40" si="1">B32+N35</f>
        <v>18105.420000000002</v>
      </c>
      <c r="D33" s="5"/>
      <c r="E33" s="5"/>
      <c r="F33" s="5"/>
      <c r="I33" s="9">
        <v>131.69999999999999</v>
      </c>
      <c r="N33" s="9">
        <v>131.69999999999999</v>
      </c>
      <c r="O33" s="5"/>
    </row>
    <row r="34" spans="1:16" x14ac:dyDescent="0.2">
      <c r="A34" s="5">
        <f t="shared" si="0"/>
        <v>17823.585000000003</v>
      </c>
      <c r="B34" s="5">
        <f t="shared" si="1"/>
        <v>17835.420000000002</v>
      </c>
      <c r="D34" s="5"/>
      <c r="E34" s="5"/>
      <c r="F34" s="5"/>
      <c r="I34" s="9">
        <v>172.47</v>
      </c>
      <c r="N34" s="9">
        <v>172.47</v>
      </c>
      <c r="O34" s="5"/>
    </row>
    <row r="35" spans="1:16" x14ac:dyDescent="0.2">
      <c r="A35" s="5">
        <f t="shared" si="0"/>
        <v>16978.875000000004</v>
      </c>
      <c r="B35" s="5">
        <f t="shared" si="1"/>
        <v>17565.420000000002</v>
      </c>
      <c r="D35" s="5"/>
      <c r="E35" s="5"/>
      <c r="F35" s="5"/>
      <c r="I35" s="10">
        <v>-198.75</v>
      </c>
      <c r="N35" s="10">
        <v>-198.75</v>
      </c>
      <c r="O35" s="5"/>
    </row>
    <row r="36" spans="1:16" x14ac:dyDescent="0.2">
      <c r="A36" s="5">
        <f t="shared" si="0"/>
        <v>17546.070000000003</v>
      </c>
      <c r="B36" s="5">
        <f t="shared" si="1"/>
        <v>18132.615000000002</v>
      </c>
      <c r="D36" s="5"/>
      <c r="F36" s="5"/>
      <c r="I36" s="10">
        <v>-281.83499999999998</v>
      </c>
      <c r="N36" s="11">
        <v>-270</v>
      </c>
      <c r="O36" s="5"/>
    </row>
    <row r="37" spans="1:16" x14ac:dyDescent="0.2">
      <c r="A37" s="5">
        <f t="shared" si="0"/>
        <v>17341.965000000004</v>
      </c>
      <c r="B37" s="5">
        <f t="shared" si="1"/>
        <v>17928.510000000002</v>
      </c>
      <c r="D37" s="5"/>
      <c r="F37" s="5"/>
      <c r="I37" s="10">
        <v>-844.71</v>
      </c>
      <c r="N37" s="11">
        <v>-270</v>
      </c>
      <c r="O37" s="5"/>
    </row>
    <row r="38" spans="1:16" x14ac:dyDescent="0.2">
      <c r="A38" s="5">
        <f t="shared" si="0"/>
        <v>18208.785000000003</v>
      </c>
      <c r="B38" s="5">
        <f t="shared" si="1"/>
        <v>18795.330000000002</v>
      </c>
      <c r="D38" s="5"/>
      <c r="F38" s="5"/>
      <c r="I38" s="9">
        <v>567.19499999999994</v>
      </c>
      <c r="N38" s="9">
        <v>567.19499999999994</v>
      </c>
      <c r="O38" s="5"/>
    </row>
    <row r="39" spans="1:16" x14ac:dyDescent="0.2">
      <c r="A39" s="5">
        <f>A38+I41</f>
        <v>17625.465000000004</v>
      </c>
      <c r="B39" s="5">
        <f t="shared" si="1"/>
        <v>18525.330000000002</v>
      </c>
      <c r="D39" s="5"/>
      <c r="F39" s="5"/>
      <c r="I39" s="10">
        <v>-204.10499999999999</v>
      </c>
      <c r="N39" s="10">
        <v>-204.10499999999999</v>
      </c>
      <c r="O39" s="5"/>
    </row>
    <row r="40" spans="1:16" x14ac:dyDescent="0.2">
      <c r="A40" s="5">
        <f>A39+I42</f>
        <v>16539.840000000004</v>
      </c>
      <c r="B40" s="5">
        <f t="shared" si="1"/>
        <v>18255.330000000002</v>
      </c>
      <c r="D40" s="5"/>
      <c r="F40" s="5"/>
      <c r="I40" s="9">
        <v>866.81999999999994</v>
      </c>
      <c r="N40" s="9">
        <v>866.81999999999994</v>
      </c>
      <c r="O40" s="5"/>
    </row>
    <row r="41" spans="1:16" x14ac:dyDescent="0.2">
      <c r="A41" s="5"/>
      <c r="F41" s="5"/>
      <c r="I41" s="10">
        <v>-583.31999999999994</v>
      </c>
      <c r="N41" s="11">
        <v>-270</v>
      </c>
      <c r="O41" s="5"/>
    </row>
    <row r="42" spans="1:16" x14ac:dyDescent="0.2">
      <c r="A42" s="17"/>
      <c r="B42" s="18"/>
      <c r="C42" s="18"/>
      <c r="D42" s="18"/>
      <c r="E42" s="18"/>
      <c r="F42" s="17"/>
      <c r="G42" s="18"/>
      <c r="I42" s="10">
        <v>-1085.625</v>
      </c>
      <c r="N42" s="11">
        <v>-270</v>
      </c>
      <c r="O42" s="5"/>
    </row>
    <row r="43" spans="1:16" ht="13.5" thickBot="1" x14ac:dyDescent="0.25">
      <c r="A43" s="17"/>
      <c r="B43" s="17"/>
      <c r="C43" s="18"/>
      <c r="D43" s="18"/>
      <c r="E43" s="18"/>
      <c r="F43" s="18"/>
      <c r="G43" s="18"/>
    </row>
    <row r="44" spans="1:16" ht="13.5" thickBot="1" x14ac:dyDescent="0.25">
      <c r="A44" s="18"/>
      <c r="B44" s="18"/>
      <c r="C44" s="18"/>
      <c r="D44" s="18"/>
      <c r="E44" s="18"/>
      <c r="F44" s="19"/>
      <c r="G44" s="18"/>
      <c r="H44" s="13" t="s">
        <v>10</v>
      </c>
      <c r="I44" s="14">
        <f>SUM(I33:I42)</f>
        <v>-1460.16</v>
      </c>
      <c r="J44" s="12"/>
      <c r="M44" s="13" t="s">
        <v>10</v>
      </c>
      <c r="N44" s="15">
        <f>SUM(N33:N42)</f>
        <v>255.32999999999981</v>
      </c>
      <c r="P44" s="5"/>
    </row>
    <row r="45" spans="1:16" ht="13.5" thickBot="1" x14ac:dyDescent="0.25">
      <c r="A45" s="18"/>
      <c r="B45" s="18"/>
      <c r="C45" s="18"/>
      <c r="D45" s="18"/>
      <c r="E45" s="18"/>
      <c r="F45" s="17"/>
      <c r="G45" s="18"/>
      <c r="H45" s="4"/>
      <c r="M45" s="4"/>
    </row>
    <row r="46" spans="1:16" ht="13.5" thickBot="1" x14ac:dyDescent="0.25">
      <c r="A46" s="18"/>
      <c r="B46" s="18"/>
      <c r="C46" s="18"/>
      <c r="D46" s="18"/>
      <c r="E46" s="17"/>
      <c r="F46" s="18"/>
      <c r="G46" s="18"/>
      <c r="H46" s="13" t="s">
        <v>11</v>
      </c>
      <c r="I46" s="14">
        <f>AVERAGE(I33:I42)</f>
        <v>-146.01600000000002</v>
      </c>
      <c r="M46" s="13" t="s">
        <v>11</v>
      </c>
      <c r="N46" s="15">
        <f>AVERAGE(N33:N42)</f>
        <v>25.53299999999998</v>
      </c>
    </row>
    <row r="47" spans="1:16" ht="13.5" thickBot="1" x14ac:dyDescent="0.25">
      <c r="A47" s="18"/>
      <c r="B47" s="18"/>
      <c r="C47" s="18"/>
      <c r="D47" s="18"/>
      <c r="E47" s="18"/>
      <c r="F47" s="18"/>
      <c r="G47" s="18"/>
    </row>
    <row r="48" spans="1:16" ht="13.5" thickBot="1" x14ac:dyDescent="0.25">
      <c r="A48" s="18"/>
      <c r="B48" s="18"/>
      <c r="C48" s="18"/>
      <c r="D48" s="18"/>
      <c r="E48" s="18"/>
      <c r="F48" s="18"/>
      <c r="G48" s="18"/>
      <c r="H48" s="13" t="s">
        <v>12</v>
      </c>
      <c r="I48" s="16">
        <f>_xlfn.STDEV.P(I33:I42)</f>
        <v>574.45116212259506</v>
      </c>
      <c r="M48" s="13" t="s">
        <v>12</v>
      </c>
      <c r="N48" s="16">
        <f>_xlfn.STDEV.P(N33:N42)</f>
        <v>385.54104113051307</v>
      </c>
    </row>
    <row r="49" spans="1:7" x14ac:dyDescent="0.2">
      <c r="A49" s="18"/>
      <c r="B49" s="18"/>
      <c r="C49" s="18"/>
      <c r="D49" s="18"/>
      <c r="E49" s="18"/>
      <c r="F49" s="18"/>
      <c r="G49" s="18"/>
    </row>
    <row r="50" spans="1:7" x14ac:dyDescent="0.2">
      <c r="A50" s="18"/>
      <c r="B50" s="18"/>
      <c r="C50" s="18"/>
      <c r="D50" s="18"/>
      <c r="E50" s="18"/>
      <c r="F50" s="18"/>
      <c r="G50" s="18"/>
    </row>
    <row r="51" spans="1:7" x14ac:dyDescent="0.2">
      <c r="A51" s="18"/>
      <c r="B51" s="18"/>
      <c r="C51" s="18"/>
      <c r="D51" s="18"/>
      <c r="E51" s="18"/>
      <c r="F51" s="18"/>
      <c r="G51" s="18"/>
    </row>
    <row r="52" spans="1:7" ht="26.25" x14ac:dyDescent="0.4">
      <c r="A52" s="18"/>
      <c r="B52" s="75" t="s">
        <v>35</v>
      </c>
      <c r="C52" s="75"/>
      <c r="D52" s="75"/>
      <c r="E52" s="18"/>
      <c r="F52" s="18"/>
      <c r="G52" s="18"/>
    </row>
    <row r="53" spans="1:7" x14ac:dyDescent="0.2">
      <c r="A53" s="18"/>
      <c r="B53" s="74" t="s">
        <v>34</v>
      </c>
      <c r="C53" s="74"/>
      <c r="D53" s="74"/>
      <c r="E53" s="18"/>
      <c r="F53" s="18"/>
      <c r="G53" s="18"/>
    </row>
    <row r="54" spans="1:7" x14ac:dyDescent="0.2">
      <c r="A54" s="18"/>
      <c r="B54" s="18"/>
      <c r="C54" s="18"/>
      <c r="D54" s="18"/>
      <c r="E54" s="18"/>
      <c r="F54" s="18"/>
      <c r="G54" s="18"/>
    </row>
    <row r="55" spans="1:7" x14ac:dyDescent="0.2">
      <c r="A55" s="18"/>
      <c r="B55" s="18"/>
      <c r="C55" s="18"/>
      <c r="D55" s="18"/>
      <c r="E55" s="18"/>
      <c r="F55" s="18"/>
      <c r="G55" s="18"/>
    </row>
    <row r="56" spans="1:7" x14ac:dyDescent="0.2">
      <c r="A56" s="18"/>
      <c r="B56" s="18"/>
      <c r="C56" s="18"/>
      <c r="D56" s="18"/>
      <c r="E56" s="18"/>
      <c r="F56" s="18"/>
      <c r="G56" s="18"/>
    </row>
    <row r="57" spans="1:7" ht="15" x14ac:dyDescent="0.25">
      <c r="A57" s="18"/>
      <c r="B57" s="20" t="s">
        <v>36</v>
      </c>
      <c r="C57" s="18"/>
      <c r="D57" s="18"/>
      <c r="E57" s="18"/>
      <c r="F57" s="18"/>
      <c r="G57" s="18"/>
    </row>
    <row r="58" spans="1:7" x14ac:dyDescent="0.2">
      <c r="A58" s="18"/>
      <c r="B58" s="18"/>
      <c r="C58" s="18"/>
      <c r="D58" s="18"/>
      <c r="E58" s="18"/>
      <c r="F58" s="18"/>
      <c r="G58" s="18"/>
    </row>
    <row r="59" spans="1:7" x14ac:dyDescent="0.2">
      <c r="A59" s="18"/>
      <c r="B59" s="18"/>
      <c r="C59" s="18"/>
      <c r="D59" s="18"/>
      <c r="E59" s="18"/>
      <c r="F59" s="18"/>
      <c r="G59" s="18"/>
    </row>
    <row r="60" spans="1:7" x14ac:dyDescent="0.2">
      <c r="A60" s="18"/>
      <c r="B60" s="18"/>
      <c r="C60" s="18"/>
      <c r="D60" s="18"/>
      <c r="E60" s="18"/>
      <c r="F60" s="18"/>
      <c r="G60" s="18"/>
    </row>
    <row r="61" spans="1:7" x14ac:dyDescent="0.2">
      <c r="A61" s="18"/>
      <c r="B61" s="18"/>
      <c r="C61" s="18"/>
      <c r="D61" s="18"/>
      <c r="E61" s="18"/>
      <c r="F61" s="18"/>
      <c r="G61" s="18"/>
    </row>
    <row r="62" spans="1:7" x14ac:dyDescent="0.2">
      <c r="A62" s="18"/>
      <c r="B62" s="18"/>
      <c r="C62" s="18"/>
      <c r="D62" s="18"/>
      <c r="E62" s="18"/>
      <c r="F62" s="18"/>
      <c r="G62" s="18"/>
    </row>
    <row r="63" spans="1:7" x14ac:dyDescent="0.2">
      <c r="A63" s="18"/>
      <c r="B63" s="18"/>
      <c r="C63" s="18"/>
      <c r="D63" s="18"/>
      <c r="E63" s="18"/>
      <c r="F63" s="18"/>
      <c r="G63" s="18"/>
    </row>
    <row r="64" spans="1:7" x14ac:dyDescent="0.2">
      <c r="A64" s="18"/>
      <c r="B64" s="76" t="s">
        <v>37</v>
      </c>
      <c r="C64" s="77"/>
      <c r="D64" s="77"/>
      <c r="E64" s="77"/>
      <c r="F64" s="77"/>
      <c r="G64" s="77"/>
    </row>
    <row r="65" spans="1:7" x14ac:dyDescent="0.2">
      <c r="A65" s="18"/>
      <c r="B65" s="78" t="s">
        <v>38</v>
      </c>
      <c r="C65" s="77"/>
      <c r="D65" s="77"/>
      <c r="E65" s="77"/>
      <c r="F65" s="77"/>
      <c r="G65" s="77"/>
    </row>
    <row r="66" spans="1:7" x14ac:dyDescent="0.2">
      <c r="A66" s="18"/>
      <c r="B66" s="18"/>
      <c r="C66" s="18"/>
      <c r="D66" s="18"/>
      <c r="E66" s="18"/>
      <c r="F66" s="18"/>
      <c r="G66" s="18"/>
    </row>
    <row r="67" spans="1:7" x14ac:dyDescent="0.2">
      <c r="A67" s="18"/>
      <c r="B67" s="18"/>
      <c r="C67" s="18"/>
      <c r="D67" s="18"/>
      <c r="E67" s="18"/>
      <c r="F67" s="18"/>
      <c r="G67" s="18"/>
    </row>
    <row r="68" spans="1:7" x14ac:dyDescent="0.2"/>
    <row r="69" spans="1:7" x14ac:dyDescent="0.2"/>
    <row r="70" spans="1:7" x14ac:dyDescent="0.2"/>
    <row r="71" spans="1:7" x14ac:dyDescent="0.2"/>
    <row r="72" spans="1:7" x14ac:dyDescent="0.2"/>
    <row r="73" spans="1:7" x14ac:dyDescent="0.2"/>
    <row r="74" spans="1:7" x14ac:dyDescent="0.2"/>
    <row r="75" spans="1:7" x14ac:dyDescent="0.2"/>
    <row r="76" spans="1:7" x14ac:dyDescent="0.2"/>
    <row r="77" spans="1:7" x14ac:dyDescent="0.2"/>
    <row r="78" spans="1:7" x14ac:dyDescent="0.2"/>
  </sheetData>
  <sheetProtection algorithmName="SHA-512" hashValue="w+FPlzEdDgwG1dK1Pi2gDcAu1gCCuhbX795PROPqpFDt3wLQuSB8V33UuYyfqIT+7M2Fnn5PKLd6b/ZnPOopvA==" saltValue="3jXNKRwWADeE2Pxiqfk7qQ==" spinCount="100000" sheet="1" objects="1" scenarios="1"/>
  <mergeCells count="4">
    <mergeCell ref="B53:D53"/>
    <mergeCell ref="B52:D52"/>
    <mergeCell ref="B64:G64"/>
    <mergeCell ref="B65:G65"/>
  </mergeCells>
  <phoneticPr fontId="17" type="noConversion"/>
  <conditionalFormatting sqref="I33:I42">
    <cfRule type="cellIs" dxfId="3" priority="2" operator="greaterThan">
      <formula>"&lt;0"</formula>
    </cfRule>
  </conditionalFormatting>
  <conditionalFormatting sqref="N33:N42">
    <cfRule type="cellIs" dxfId="2" priority="1" operator="greaterThan">
      <formula>"&lt;0"</formula>
    </cfRule>
  </conditionalFormatting>
  <hyperlinks>
    <hyperlink ref="B53" r:id="rId1" xr:uid="{A6B1B7C0-18C4-4074-A0E8-651AB30ACD78}"/>
    <hyperlink ref="B65" r:id="rId2" display="https://xn--matemticadeltrading-uub.com/" xr:uid="{2163073B-CADE-4A38-B2BB-85531BEB039B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D48FA-FABE-4D82-B2D5-211B31DED682}">
  <sheetPr codeName="Hoja2"/>
  <dimension ref="A1:AJ121"/>
  <sheetViews>
    <sheetView showGridLines="0" tabSelected="1" topLeftCell="S1" zoomScale="140" zoomScaleNormal="140" workbookViewId="0">
      <pane xSplit="2" ySplit="6" topLeftCell="U7" activePane="bottomRight" state="frozen"/>
      <selection activeCell="S1" sqref="S1"/>
      <selection pane="topRight" activeCell="U1" sqref="U1"/>
      <selection pane="bottomLeft" activeCell="S7" sqref="S7"/>
      <selection pane="bottomRight" activeCell="T4" sqref="T4"/>
    </sheetView>
  </sheetViews>
  <sheetFormatPr baseColWidth="10" defaultColWidth="0" defaultRowHeight="12.75" x14ac:dyDescent="0.2"/>
  <cols>
    <col min="1" max="2" width="11.7109375" style="1" bestFit="1" customWidth="1"/>
    <col min="3" max="3" width="14.42578125" style="1" bestFit="1" customWidth="1"/>
    <col min="4" max="4" width="11.42578125" style="1" customWidth="1"/>
    <col min="5" max="5" width="17.5703125" style="1" customWidth="1"/>
    <col min="6" max="6" width="11.28515625" style="1" bestFit="1" customWidth="1"/>
    <col min="7" max="7" width="14.42578125" style="1" bestFit="1" customWidth="1"/>
    <col min="8" max="8" width="15.140625" style="1" bestFit="1" customWidth="1"/>
    <col min="9" max="11" width="11.42578125" style="1" customWidth="1"/>
    <col min="12" max="12" width="14.42578125" style="1" bestFit="1" customWidth="1"/>
    <col min="13" max="13" width="15.140625" style="1" bestFit="1" customWidth="1"/>
    <col min="14" max="18" width="11.42578125" style="1" customWidth="1"/>
    <col min="19" max="19" width="5.28515625" style="1" customWidth="1"/>
    <col min="20" max="20" width="14.42578125" style="1" bestFit="1" customWidth="1"/>
    <col min="21" max="21" width="12.140625" style="1" bestFit="1" customWidth="1"/>
    <col min="22" max="23" width="11.42578125" style="1" customWidth="1"/>
    <col min="24" max="24" width="12.140625" style="1" bestFit="1" customWidth="1"/>
    <col min="25" max="25" width="7.140625" style="1" customWidth="1"/>
    <col min="26" max="26" width="7.5703125" style="1" customWidth="1"/>
    <col min="27" max="27" width="11.28515625" style="1" customWidth="1"/>
    <col min="28" max="28" width="15.7109375" style="1" customWidth="1"/>
    <col min="29" max="29" width="13.42578125" style="22" customWidth="1"/>
    <col min="30" max="30" width="7.28515625" style="1" customWidth="1"/>
    <col min="31" max="35" width="11.42578125" style="1" customWidth="1"/>
    <col min="36" max="36" width="11.85546875" style="1" bestFit="1" customWidth="1"/>
    <col min="37" max="16384" width="11.42578125" style="1" hidden="1"/>
  </cols>
  <sheetData>
    <row r="1" spans="3:35" x14ac:dyDescent="0.2">
      <c r="AA1" s="18"/>
      <c r="AB1" s="18"/>
      <c r="AC1" s="61"/>
      <c r="AD1" s="18"/>
      <c r="AE1" s="18"/>
      <c r="AF1" s="18"/>
      <c r="AG1" s="18"/>
      <c r="AH1" s="18"/>
      <c r="AI1" s="18"/>
    </row>
    <row r="2" spans="3:35" x14ac:dyDescent="0.2">
      <c r="AA2" s="18"/>
      <c r="AB2" s="18"/>
      <c r="AC2" s="61"/>
      <c r="AD2" s="18"/>
      <c r="AE2" s="18"/>
      <c r="AF2" s="18"/>
      <c r="AG2" s="21" t="s">
        <v>36</v>
      </c>
      <c r="AH2" s="18"/>
      <c r="AI2" s="18"/>
    </row>
    <row r="3" spans="3:35" ht="26.25" x14ac:dyDescent="0.4">
      <c r="F3" s="23" t="s">
        <v>8</v>
      </c>
      <c r="G3" s="24">
        <f>COUNTIF(G9:G18,"&gt;0")/COUNT(G9:G18)</f>
        <v>0.9</v>
      </c>
      <c r="X3" s="25"/>
      <c r="Y3" s="25"/>
      <c r="Z3" s="25"/>
      <c r="AA3" s="62"/>
      <c r="AB3" s="18"/>
      <c r="AC3" s="75" t="s">
        <v>35</v>
      </c>
      <c r="AD3" s="75"/>
      <c r="AE3" s="75"/>
      <c r="AF3" s="18"/>
      <c r="AG3" s="18"/>
      <c r="AH3" s="18"/>
      <c r="AI3" s="18"/>
    </row>
    <row r="4" spans="3:35" ht="15.75" x14ac:dyDescent="0.25">
      <c r="F4" s="26" t="s">
        <v>9</v>
      </c>
      <c r="G4" s="24">
        <f>COUNTIF(G9:G18,"&lt;0")/COUNT(G9:G18)</f>
        <v>0.1</v>
      </c>
      <c r="T4" s="6" t="s">
        <v>1</v>
      </c>
      <c r="U4" s="27">
        <v>8000</v>
      </c>
      <c r="W4" s="28" t="s">
        <v>18</v>
      </c>
      <c r="X4" s="29">
        <v>0.01</v>
      </c>
      <c r="Y4" s="30"/>
      <c r="Z4" s="30"/>
      <c r="AA4" s="63"/>
      <c r="AB4" s="18"/>
      <c r="AC4" s="74" t="s">
        <v>34</v>
      </c>
      <c r="AD4" s="74"/>
      <c r="AE4" s="74"/>
      <c r="AF4" s="18"/>
      <c r="AG4" s="18"/>
      <c r="AH4" s="18"/>
      <c r="AI4" s="18"/>
    </row>
    <row r="5" spans="3:35" ht="15.75" x14ac:dyDescent="0.25">
      <c r="C5" s="6" t="s">
        <v>7</v>
      </c>
      <c r="D5" s="27">
        <v>2500</v>
      </c>
      <c r="AA5" s="18"/>
      <c r="AB5" s="18"/>
      <c r="AC5" s="61"/>
      <c r="AD5" s="18"/>
      <c r="AE5" s="18"/>
      <c r="AF5" s="18"/>
      <c r="AG5" s="18"/>
      <c r="AH5" s="18"/>
      <c r="AI5" s="18"/>
    </row>
    <row r="6" spans="3:35" x14ac:dyDescent="0.2">
      <c r="U6" s="31" t="s">
        <v>16</v>
      </c>
      <c r="V6" s="31" t="s">
        <v>3</v>
      </c>
      <c r="W6" s="31" t="s">
        <v>2</v>
      </c>
      <c r="X6" s="32" t="s">
        <v>17</v>
      </c>
      <c r="Y6" s="30"/>
      <c r="Z6" s="30"/>
      <c r="AA6" s="63"/>
      <c r="AB6" s="18"/>
      <c r="AC6" s="61"/>
      <c r="AD6" s="18"/>
      <c r="AE6" s="18"/>
      <c r="AF6" s="18"/>
      <c r="AG6" s="18"/>
      <c r="AH6" s="18"/>
      <c r="AI6" s="18"/>
    </row>
    <row r="7" spans="3:35" x14ac:dyDescent="0.2">
      <c r="C7" s="33">
        <v>2500</v>
      </c>
      <c r="U7" s="34">
        <v>1</v>
      </c>
      <c r="V7" s="35" t="s">
        <v>31</v>
      </c>
      <c r="W7" s="36">
        <f>-(U4*X4)</f>
        <v>-80</v>
      </c>
      <c r="X7" s="5">
        <f>U4+W7</f>
        <v>7920</v>
      </c>
      <c r="Y7" s="5"/>
      <c r="Z7" s="5"/>
      <c r="AA7" s="5"/>
      <c r="AD7" s="22"/>
    </row>
    <row r="8" spans="3:35" x14ac:dyDescent="0.2">
      <c r="C8" s="33">
        <f>H9</f>
        <v>2550</v>
      </c>
      <c r="E8" s="37" t="s">
        <v>4</v>
      </c>
      <c r="F8" s="37" t="s">
        <v>3</v>
      </c>
      <c r="G8" s="37"/>
      <c r="H8" s="37" t="s">
        <v>1</v>
      </c>
      <c r="U8" s="38">
        <v>2</v>
      </c>
      <c r="V8" s="35" t="s">
        <v>31</v>
      </c>
      <c r="W8" s="36">
        <f>-(X7*$X$4)</f>
        <v>-79.2</v>
      </c>
      <c r="X8" s="5">
        <f>X7+W8</f>
        <v>7840.8</v>
      </c>
      <c r="Y8" s="5"/>
      <c r="Z8" s="5"/>
      <c r="AA8" s="5"/>
      <c r="AD8" s="22"/>
    </row>
    <row r="9" spans="3:35" x14ac:dyDescent="0.2">
      <c r="C9" s="33">
        <f t="shared" ref="C9:C17" si="0">H10</f>
        <v>2600</v>
      </c>
      <c r="E9" s="22">
        <v>1</v>
      </c>
      <c r="F9" s="39" t="s">
        <v>6</v>
      </c>
      <c r="G9" s="40">
        <v>50</v>
      </c>
      <c r="H9" s="5">
        <f>D5+G9</f>
        <v>2550</v>
      </c>
      <c r="U9" s="38">
        <v>3</v>
      </c>
      <c r="V9" s="35" t="s">
        <v>31</v>
      </c>
      <c r="W9" s="36">
        <f t="shared" ref="W9:W72" si="1">-(X8*$X$4)</f>
        <v>-78.408000000000001</v>
      </c>
      <c r="X9" s="5">
        <f>X8+W9</f>
        <v>7762.3919999999998</v>
      </c>
      <c r="Y9" s="5"/>
      <c r="Z9" s="5"/>
      <c r="AA9" s="5"/>
      <c r="AD9" s="22"/>
    </row>
    <row r="10" spans="3:35" x14ac:dyDescent="0.2">
      <c r="C10" s="33">
        <f t="shared" si="0"/>
        <v>2650</v>
      </c>
      <c r="E10" s="22">
        <v>2</v>
      </c>
      <c r="F10" s="39" t="s">
        <v>6</v>
      </c>
      <c r="G10" s="40">
        <v>50</v>
      </c>
      <c r="H10" s="5">
        <f>H9+G10</f>
        <v>2600</v>
      </c>
      <c r="U10" s="38">
        <v>4</v>
      </c>
      <c r="V10" s="35" t="s">
        <v>31</v>
      </c>
      <c r="W10" s="36">
        <f t="shared" si="1"/>
        <v>-77.623919999999998</v>
      </c>
      <c r="X10" s="5">
        <f t="shared" ref="X10:X73" si="2">X9+W10</f>
        <v>7684.7680799999998</v>
      </c>
      <c r="Y10" s="5"/>
      <c r="Z10" s="5"/>
      <c r="AA10" s="5"/>
    </row>
    <row r="11" spans="3:35" x14ac:dyDescent="0.2">
      <c r="C11" s="33">
        <f t="shared" si="0"/>
        <v>2700</v>
      </c>
      <c r="E11" s="22">
        <v>3</v>
      </c>
      <c r="F11" s="39" t="s">
        <v>6</v>
      </c>
      <c r="G11" s="40">
        <v>50</v>
      </c>
      <c r="H11" s="5">
        <f t="shared" ref="H11:H18" si="3">H10+G11</f>
        <v>2650</v>
      </c>
      <c r="U11" s="38">
        <v>5</v>
      </c>
      <c r="V11" s="35" t="s">
        <v>31</v>
      </c>
      <c r="W11" s="36">
        <f t="shared" si="1"/>
        <v>-76.847680800000006</v>
      </c>
      <c r="X11" s="5">
        <f t="shared" si="2"/>
        <v>7607.9203992000002</v>
      </c>
      <c r="Y11" s="5"/>
      <c r="Z11" s="5"/>
      <c r="AA11" s="5"/>
    </row>
    <row r="12" spans="3:35" x14ac:dyDescent="0.2">
      <c r="C12" s="33">
        <f t="shared" si="0"/>
        <v>2750</v>
      </c>
      <c r="E12" s="22">
        <v>4</v>
      </c>
      <c r="F12" s="39" t="s">
        <v>6</v>
      </c>
      <c r="G12" s="40">
        <v>50</v>
      </c>
      <c r="H12" s="5">
        <f t="shared" si="3"/>
        <v>2700</v>
      </c>
      <c r="U12" s="34">
        <v>6</v>
      </c>
      <c r="V12" s="35" t="s">
        <v>31</v>
      </c>
      <c r="W12" s="36">
        <f t="shared" si="1"/>
        <v>-76.079203992000004</v>
      </c>
      <c r="X12" s="5">
        <f t="shared" si="2"/>
        <v>7531.8411952080005</v>
      </c>
      <c r="Y12" s="5"/>
      <c r="Z12" s="5"/>
      <c r="AA12" s="5"/>
    </row>
    <row r="13" spans="3:35" x14ac:dyDescent="0.2">
      <c r="C13" s="33">
        <f t="shared" si="0"/>
        <v>2800</v>
      </c>
      <c r="E13" s="22">
        <v>5</v>
      </c>
      <c r="F13" s="39" t="s">
        <v>6</v>
      </c>
      <c r="G13" s="40">
        <v>50</v>
      </c>
      <c r="H13" s="5">
        <f t="shared" si="3"/>
        <v>2750</v>
      </c>
      <c r="U13" s="38">
        <v>7</v>
      </c>
      <c r="V13" s="35" t="s">
        <v>31</v>
      </c>
      <c r="W13" s="36">
        <f t="shared" si="1"/>
        <v>-75.318411952080012</v>
      </c>
      <c r="X13" s="5">
        <f t="shared" si="2"/>
        <v>7456.5227832559203</v>
      </c>
      <c r="Y13" s="5"/>
      <c r="Z13" s="5"/>
      <c r="AA13" s="5"/>
    </row>
    <row r="14" spans="3:35" x14ac:dyDescent="0.2">
      <c r="C14" s="33">
        <f t="shared" si="0"/>
        <v>2850</v>
      </c>
      <c r="E14" s="22">
        <v>6</v>
      </c>
      <c r="F14" s="39" t="s">
        <v>6</v>
      </c>
      <c r="G14" s="40">
        <v>50</v>
      </c>
      <c r="H14" s="5">
        <f t="shared" si="3"/>
        <v>2800</v>
      </c>
      <c r="U14" s="38">
        <v>8</v>
      </c>
      <c r="V14" s="35" t="s">
        <v>31</v>
      </c>
      <c r="W14" s="36">
        <f t="shared" si="1"/>
        <v>-74.565227832559202</v>
      </c>
      <c r="X14" s="5">
        <f t="shared" si="2"/>
        <v>7381.9575554233616</v>
      </c>
      <c r="Y14" s="5"/>
      <c r="Z14" s="5"/>
      <c r="AA14" s="5"/>
    </row>
    <row r="15" spans="3:35" x14ac:dyDescent="0.2">
      <c r="C15" s="33">
        <f t="shared" si="0"/>
        <v>2900</v>
      </c>
      <c r="E15" s="22">
        <v>7</v>
      </c>
      <c r="F15" s="39" t="s">
        <v>6</v>
      </c>
      <c r="G15" s="40">
        <v>50</v>
      </c>
      <c r="H15" s="5">
        <f t="shared" si="3"/>
        <v>2850</v>
      </c>
      <c r="U15" s="38">
        <v>9</v>
      </c>
      <c r="V15" s="35" t="s">
        <v>31</v>
      </c>
      <c r="W15" s="36">
        <f t="shared" si="1"/>
        <v>-73.819575554233623</v>
      </c>
      <c r="X15" s="5">
        <f t="shared" si="2"/>
        <v>7308.1379798691278</v>
      </c>
      <c r="Y15" s="5"/>
      <c r="Z15" s="5"/>
      <c r="AA15" s="5"/>
    </row>
    <row r="16" spans="3:35" x14ac:dyDescent="0.2">
      <c r="C16" s="33">
        <f t="shared" si="0"/>
        <v>2950</v>
      </c>
      <c r="E16" s="22">
        <v>8</v>
      </c>
      <c r="F16" s="39" t="s">
        <v>6</v>
      </c>
      <c r="G16" s="40">
        <v>50</v>
      </c>
      <c r="H16" s="5">
        <f t="shared" si="3"/>
        <v>2900</v>
      </c>
      <c r="U16" s="38">
        <v>10</v>
      </c>
      <c r="V16" s="35" t="s">
        <v>31</v>
      </c>
      <c r="W16" s="36">
        <f t="shared" si="1"/>
        <v>-73.081379798691273</v>
      </c>
      <c r="X16" s="5">
        <f t="shared" si="2"/>
        <v>7235.0566000704366</v>
      </c>
      <c r="Y16" s="5"/>
      <c r="Z16" s="5"/>
      <c r="AA16" s="5"/>
    </row>
    <row r="17" spans="1:34" x14ac:dyDescent="0.2">
      <c r="C17" s="33">
        <f t="shared" si="0"/>
        <v>2300</v>
      </c>
      <c r="E17" s="22">
        <v>9</v>
      </c>
      <c r="F17" s="39" t="s">
        <v>6</v>
      </c>
      <c r="G17" s="40">
        <v>50</v>
      </c>
      <c r="H17" s="5">
        <f t="shared" si="3"/>
        <v>2950</v>
      </c>
      <c r="U17" s="34">
        <v>11</v>
      </c>
      <c r="V17" s="35" t="s">
        <v>31</v>
      </c>
      <c r="W17" s="36">
        <f t="shared" si="1"/>
        <v>-72.350566000704362</v>
      </c>
      <c r="X17" s="5">
        <f t="shared" si="2"/>
        <v>7162.7060340697326</v>
      </c>
      <c r="Y17" s="5"/>
      <c r="Z17" s="5"/>
      <c r="AA17" s="5"/>
    </row>
    <row r="18" spans="1:34" x14ac:dyDescent="0.2">
      <c r="C18" s="5"/>
      <c r="E18" s="22">
        <v>10</v>
      </c>
      <c r="F18" s="41" t="s">
        <v>5</v>
      </c>
      <c r="G18" s="42">
        <v>-650</v>
      </c>
      <c r="H18" s="7">
        <f t="shared" si="3"/>
        <v>2300</v>
      </c>
      <c r="U18" s="38">
        <v>12</v>
      </c>
      <c r="V18" s="35" t="s">
        <v>31</v>
      </c>
      <c r="W18" s="36">
        <f t="shared" si="1"/>
        <v>-71.627060340697327</v>
      </c>
      <c r="X18" s="5">
        <f t="shared" si="2"/>
        <v>7091.0789737290352</v>
      </c>
      <c r="Y18" s="5"/>
      <c r="Z18" s="5"/>
      <c r="AA18" s="5"/>
    </row>
    <row r="19" spans="1:34" x14ac:dyDescent="0.2">
      <c r="U19" s="38">
        <v>13</v>
      </c>
      <c r="V19" s="35" t="s">
        <v>31</v>
      </c>
      <c r="W19" s="36">
        <f t="shared" si="1"/>
        <v>-70.910789737290358</v>
      </c>
      <c r="X19" s="5">
        <f t="shared" si="2"/>
        <v>7020.1681839917446</v>
      </c>
      <c r="Y19" s="5"/>
      <c r="Z19" s="5"/>
      <c r="AA19" s="5"/>
      <c r="AB19" s="4"/>
      <c r="AD19" s="38"/>
    </row>
    <row r="20" spans="1:34" x14ac:dyDescent="0.2">
      <c r="U20" s="38">
        <v>14</v>
      </c>
      <c r="V20" s="35" t="s">
        <v>31</v>
      </c>
      <c r="W20" s="36">
        <f t="shared" si="1"/>
        <v>-70.201681839917441</v>
      </c>
      <c r="X20" s="5">
        <f t="shared" si="2"/>
        <v>6949.9665021518276</v>
      </c>
      <c r="Y20" s="5"/>
      <c r="Z20" s="5"/>
      <c r="AA20" s="5"/>
      <c r="AB20" s="4"/>
      <c r="AC20" s="38"/>
    </row>
    <row r="21" spans="1:34" x14ac:dyDescent="0.2">
      <c r="U21" s="38">
        <v>15</v>
      </c>
      <c r="V21" s="35" t="s">
        <v>31</v>
      </c>
      <c r="W21" s="36">
        <f t="shared" si="1"/>
        <v>-69.499665021518283</v>
      </c>
      <c r="X21" s="5">
        <f t="shared" si="2"/>
        <v>6880.4668371303096</v>
      </c>
      <c r="Y21" s="5"/>
      <c r="Z21" s="5"/>
      <c r="AA21" s="5"/>
    </row>
    <row r="22" spans="1:34" x14ac:dyDescent="0.2">
      <c r="U22" s="34">
        <v>16</v>
      </c>
      <c r="V22" s="35" t="s">
        <v>31</v>
      </c>
      <c r="W22" s="36">
        <f t="shared" si="1"/>
        <v>-68.804668371303094</v>
      </c>
      <c r="X22" s="5">
        <f t="shared" si="2"/>
        <v>6811.6621687590068</v>
      </c>
      <c r="Y22" s="5"/>
      <c r="Z22" s="5"/>
      <c r="AA22" s="5"/>
      <c r="AC22" s="38"/>
    </row>
    <row r="23" spans="1:34" x14ac:dyDescent="0.2">
      <c r="U23" s="38">
        <v>17</v>
      </c>
      <c r="V23" s="35" t="s">
        <v>31</v>
      </c>
      <c r="W23" s="36">
        <f t="shared" si="1"/>
        <v>-68.116621687590069</v>
      </c>
      <c r="X23" s="5">
        <f t="shared" si="2"/>
        <v>6743.5455470714169</v>
      </c>
      <c r="Y23" s="5"/>
      <c r="Z23" s="5"/>
      <c r="AA23" s="5"/>
      <c r="AC23" s="38"/>
    </row>
    <row r="24" spans="1:34" ht="26.25" x14ac:dyDescent="0.2">
      <c r="U24" s="38">
        <v>18</v>
      </c>
      <c r="V24" s="35" t="s">
        <v>31</v>
      </c>
      <c r="W24" s="36">
        <f t="shared" si="1"/>
        <v>-67.435455470714174</v>
      </c>
      <c r="X24" s="5">
        <f t="shared" si="2"/>
        <v>6676.1100916007026</v>
      </c>
      <c r="Y24" s="5"/>
      <c r="Z24" s="43" t="s">
        <v>32</v>
      </c>
      <c r="AA24" s="44">
        <v>0.02</v>
      </c>
      <c r="AC24" s="45" t="s">
        <v>19</v>
      </c>
      <c r="AD24" s="46">
        <f>LN(1/2)/LN(1-AA24)</f>
        <v>34.309618491520645</v>
      </c>
    </row>
    <row r="25" spans="1:34" x14ac:dyDescent="0.2">
      <c r="U25" s="38">
        <v>19</v>
      </c>
      <c r="V25" s="35" t="s">
        <v>31</v>
      </c>
      <c r="W25" s="36">
        <f t="shared" si="1"/>
        <v>-66.761100916007024</v>
      </c>
      <c r="X25" s="5">
        <f t="shared" si="2"/>
        <v>6609.3489906846953</v>
      </c>
      <c r="Y25" s="5"/>
      <c r="Z25" s="5"/>
      <c r="AA25" s="5"/>
    </row>
    <row r="26" spans="1:34" x14ac:dyDescent="0.2">
      <c r="U26" s="38">
        <v>20</v>
      </c>
      <c r="V26" s="35" t="s">
        <v>31</v>
      </c>
      <c r="W26" s="36">
        <f t="shared" si="1"/>
        <v>-66.093489906846955</v>
      </c>
      <c r="X26" s="5">
        <f t="shared" si="2"/>
        <v>6543.2555007778483</v>
      </c>
      <c r="Y26" s="5"/>
      <c r="Z26" s="5"/>
      <c r="AA26" s="5"/>
    </row>
    <row r="27" spans="1:34" x14ac:dyDescent="0.2">
      <c r="U27" s="34">
        <v>21</v>
      </c>
      <c r="V27" s="35" t="s">
        <v>31</v>
      </c>
      <c r="W27" s="36">
        <f t="shared" si="1"/>
        <v>-65.43255500777849</v>
      </c>
      <c r="X27" s="5">
        <f t="shared" si="2"/>
        <v>6477.82294577007</v>
      </c>
      <c r="Y27" s="5"/>
      <c r="Z27" s="5"/>
      <c r="AA27" s="5"/>
    </row>
    <row r="28" spans="1:34" x14ac:dyDescent="0.2">
      <c r="U28" s="38">
        <v>22</v>
      </c>
      <c r="V28" s="35" t="s">
        <v>31</v>
      </c>
      <c r="W28" s="36">
        <f t="shared" si="1"/>
        <v>-64.778229457700704</v>
      </c>
      <c r="X28" s="5">
        <f t="shared" si="2"/>
        <v>6413.044716312369</v>
      </c>
      <c r="Y28" s="5"/>
      <c r="Z28" s="5"/>
      <c r="AA28" s="5"/>
    </row>
    <row r="29" spans="1:34" x14ac:dyDescent="0.2">
      <c r="A29" s="2" t="s">
        <v>13</v>
      </c>
      <c r="B29" s="3" t="s">
        <v>14</v>
      </c>
      <c r="O29" s="4" t="s">
        <v>15</v>
      </c>
      <c r="U29" s="38">
        <v>23</v>
      </c>
      <c r="V29" s="35" t="s">
        <v>31</v>
      </c>
      <c r="W29" s="36">
        <f t="shared" si="1"/>
        <v>-64.130447163123691</v>
      </c>
      <c r="X29" s="5">
        <f t="shared" si="2"/>
        <v>6348.9142691492452</v>
      </c>
      <c r="Y29" s="5"/>
      <c r="Z29" s="5"/>
      <c r="AA29" s="5"/>
    </row>
    <row r="30" spans="1:34" ht="26.25" x14ac:dyDescent="0.25">
      <c r="A30" s="5">
        <v>18000</v>
      </c>
      <c r="B30" s="5">
        <v>18000</v>
      </c>
      <c r="G30" s="6" t="s">
        <v>7</v>
      </c>
      <c r="H30" s="7">
        <v>18000</v>
      </c>
      <c r="L30" s="6" t="s">
        <v>7</v>
      </c>
      <c r="M30" s="7">
        <v>18000</v>
      </c>
      <c r="O30" s="5">
        <f>M30*1.5%</f>
        <v>270</v>
      </c>
      <c r="U30" s="38">
        <v>24</v>
      </c>
      <c r="V30" s="35" t="s">
        <v>31</v>
      </c>
      <c r="W30" s="36">
        <f t="shared" si="1"/>
        <v>-63.489142691492454</v>
      </c>
      <c r="X30" s="5">
        <f t="shared" si="2"/>
        <v>6285.4251264577524</v>
      </c>
      <c r="Y30" s="5"/>
      <c r="Z30" s="43" t="s">
        <v>32</v>
      </c>
      <c r="AA30" s="44">
        <v>0.1</v>
      </c>
      <c r="AC30" s="45" t="s">
        <v>19</v>
      </c>
      <c r="AD30" s="46">
        <f>LN(1/2)/LN(1-AA30)</f>
        <v>6.5788134789605852</v>
      </c>
      <c r="AH30" s="47"/>
    </row>
    <row r="31" spans="1:34" ht="18" x14ac:dyDescent="0.2">
      <c r="A31" s="5">
        <f>A30+I33</f>
        <v>18131.7</v>
      </c>
      <c r="B31" s="5">
        <f>B30+N33</f>
        <v>18131.7</v>
      </c>
      <c r="D31" s="5"/>
      <c r="U31" s="38">
        <v>25</v>
      </c>
      <c r="V31" s="35" t="s">
        <v>31</v>
      </c>
      <c r="W31" s="36">
        <f t="shared" si="1"/>
        <v>-62.854251264577528</v>
      </c>
      <c r="X31" s="5">
        <f t="shared" si="2"/>
        <v>6222.5708751931752</v>
      </c>
      <c r="Y31" s="5"/>
      <c r="Z31" s="5"/>
      <c r="AA31" s="5"/>
      <c r="AC31" s="38"/>
      <c r="AH31" s="47"/>
    </row>
    <row r="32" spans="1:34" ht="18" x14ac:dyDescent="0.2">
      <c r="A32" s="5">
        <f>A31+I34</f>
        <v>18304.170000000002</v>
      </c>
      <c r="B32" s="5">
        <f>B31+N34</f>
        <v>18304.170000000002</v>
      </c>
      <c r="D32" s="5"/>
      <c r="I32" s="8" t="s">
        <v>3</v>
      </c>
      <c r="N32" s="8" t="s">
        <v>3</v>
      </c>
      <c r="O32" s="5"/>
      <c r="U32" s="34">
        <v>26</v>
      </c>
      <c r="V32" s="35" t="s">
        <v>31</v>
      </c>
      <c r="W32" s="36">
        <f t="shared" si="1"/>
        <v>-62.225708751931755</v>
      </c>
      <c r="X32" s="5">
        <f t="shared" si="2"/>
        <v>6160.3451664412432</v>
      </c>
      <c r="Y32" s="5"/>
      <c r="Z32" s="5"/>
      <c r="AA32" s="5"/>
      <c r="AH32" s="47"/>
    </row>
    <row r="33" spans="1:36" ht="18" x14ac:dyDescent="0.2">
      <c r="A33" s="5">
        <f t="shared" ref="A33:A38" si="4">A32+I35</f>
        <v>18105.420000000002</v>
      </c>
      <c r="B33" s="5">
        <f t="shared" ref="B33:B40" si="5">B32+N35</f>
        <v>18105.420000000002</v>
      </c>
      <c r="D33" s="5"/>
      <c r="E33" s="5"/>
      <c r="F33" s="5"/>
      <c r="I33" s="9">
        <v>131.69999999999999</v>
      </c>
      <c r="N33" s="9">
        <v>131.69999999999999</v>
      </c>
      <c r="O33" s="5"/>
      <c r="U33" s="38">
        <v>27</v>
      </c>
      <c r="V33" s="35" t="s">
        <v>31</v>
      </c>
      <c r="W33" s="36">
        <f t="shared" si="1"/>
        <v>-61.603451664412432</v>
      </c>
      <c r="X33" s="5">
        <f t="shared" si="2"/>
        <v>6098.741714776831</v>
      </c>
      <c r="Y33" s="5"/>
      <c r="Z33" s="5"/>
      <c r="AA33" s="5"/>
      <c r="AH33" s="47"/>
    </row>
    <row r="34" spans="1:36" ht="18" x14ac:dyDescent="0.2">
      <c r="A34" s="5">
        <f t="shared" si="4"/>
        <v>17823.585000000003</v>
      </c>
      <c r="B34" s="5">
        <f t="shared" si="5"/>
        <v>17835.420000000002</v>
      </c>
      <c r="D34" s="5"/>
      <c r="E34" s="5"/>
      <c r="F34" s="5"/>
      <c r="I34" s="9">
        <v>172.47</v>
      </c>
      <c r="N34" s="9">
        <v>172.47</v>
      </c>
      <c r="O34" s="5"/>
      <c r="U34" s="38">
        <v>28</v>
      </c>
      <c r="V34" s="35" t="s">
        <v>31</v>
      </c>
      <c r="W34" s="36">
        <f t="shared" si="1"/>
        <v>-60.987417147768312</v>
      </c>
      <c r="X34" s="5">
        <f t="shared" si="2"/>
        <v>6037.7542976290624</v>
      </c>
      <c r="Y34" s="5"/>
      <c r="Z34" s="5"/>
      <c r="AA34" s="5"/>
      <c r="AH34" s="47"/>
    </row>
    <row r="35" spans="1:36" ht="18" x14ac:dyDescent="0.2">
      <c r="A35" s="5">
        <f t="shared" si="4"/>
        <v>16978.875000000004</v>
      </c>
      <c r="B35" s="5">
        <f t="shared" si="5"/>
        <v>17565.420000000002</v>
      </c>
      <c r="D35" s="5"/>
      <c r="E35" s="5"/>
      <c r="F35" s="5"/>
      <c r="I35" s="10">
        <v>-198.75</v>
      </c>
      <c r="N35" s="10">
        <v>-198.75</v>
      </c>
      <c r="O35" s="5"/>
      <c r="U35" s="38">
        <v>29</v>
      </c>
      <c r="V35" s="35" t="s">
        <v>31</v>
      </c>
      <c r="W35" s="36">
        <f t="shared" si="1"/>
        <v>-60.377542976290627</v>
      </c>
      <c r="X35" s="5">
        <f t="shared" si="2"/>
        <v>5977.3767546527715</v>
      </c>
      <c r="Y35" s="5"/>
      <c r="Z35" s="5"/>
      <c r="AA35" s="5"/>
      <c r="AH35" s="47"/>
    </row>
    <row r="36" spans="1:36" ht="18" x14ac:dyDescent="0.2">
      <c r="A36" s="5">
        <f t="shared" si="4"/>
        <v>17546.070000000003</v>
      </c>
      <c r="B36" s="5">
        <f t="shared" si="5"/>
        <v>18132.615000000002</v>
      </c>
      <c r="D36" s="5"/>
      <c r="F36" s="5"/>
      <c r="I36" s="10">
        <v>-281.83499999999998</v>
      </c>
      <c r="N36" s="11">
        <v>-270</v>
      </c>
      <c r="O36" s="5"/>
      <c r="U36" s="38">
        <v>30</v>
      </c>
      <c r="V36" s="35" t="s">
        <v>31</v>
      </c>
      <c r="W36" s="36">
        <f t="shared" si="1"/>
        <v>-59.773767546527715</v>
      </c>
      <c r="X36" s="5">
        <f t="shared" si="2"/>
        <v>5917.6029871062437</v>
      </c>
      <c r="Y36" s="5"/>
      <c r="Z36" s="5"/>
      <c r="AB36" s="22"/>
      <c r="AC36" s="1"/>
      <c r="AH36" s="47"/>
      <c r="AJ36" s="47"/>
    </row>
    <row r="37" spans="1:36" ht="18" x14ac:dyDescent="0.2">
      <c r="A37" s="5">
        <f t="shared" si="4"/>
        <v>17341.965000000004</v>
      </c>
      <c r="B37" s="5">
        <f t="shared" si="5"/>
        <v>17928.510000000002</v>
      </c>
      <c r="D37" s="5"/>
      <c r="F37" s="5"/>
      <c r="I37" s="10">
        <v>-844.71</v>
      </c>
      <c r="N37" s="11">
        <v>-270</v>
      </c>
      <c r="O37" s="5"/>
      <c r="U37" s="34">
        <v>31</v>
      </c>
      <c r="V37" s="35" t="s">
        <v>31</v>
      </c>
      <c r="W37" s="36">
        <f t="shared" si="1"/>
        <v>-59.17602987106244</v>
      </c>
      <c r="X37" s="5">
        <f t="shared" si="2"/>
        <v>5858.4269572351814</v>
      </c>
      <c r="Y37" s="5"/>
      <c r="Z37" s="5"/>
      <c r="AA37" s="4" t="s">
        <v>22</v>
      </c>
      <c r="AB37" s="22"/>
      <c r="AC37" s="48">
        <v>0.33</v>
      </c>
      <c r="AD37" s="4" t="s">
        <v>33</v>
      </c>
      <c r="AH37" s="47"/>
      <c r="AJ37" s="47"/>
    </row>
    <row r="38" spans="1:36" ht="18" x14ac:dyDescent="0.2">
      <c r="A38" s="5">
        <f t="shared" si="4"/>
        <v>18208.785000000003</v>
      </c>
      <c r="B38" s="5">
        <f t="shared" si="5"/>
        <v>18795.330000000002</v>
      </c>
      <c r="D38" s="5"/>
      <c r="F38" s="5"/>
      <c r="I38" s="9">
        <v>567.19499999999994</v>
      </c>
      <c r="N38" s="9">
        <v>567.19499999999994</v>
      </c>
      <c r="O38" s="5"/>
      <c r="U38" s="38">
        <v>32</v>
      </c>
      <c r="V38" s="35" t="s">
        <v>31</v>
      </c>
      <c r="W38" s="36">
        <f t="shared" si="1"/>
        <v>-58.584269572351815</v>
      </c>
      <c r="X38" s="5">
        <f t="shared" si="2"/>
        <v>5799.8426876628291</v>
      </c>
      <c r="Y38" s="5"/>
      <c r="Z38" s="5"/>
      <c r="AA38" s="4" t="s">
        <v>23</v>
      </c>
      <c r="AB38" s="22"/>
      <c r="AC38" s="49">
        <v>7.0000000000000007E-2</v>
      </c>
      <c r="AD38" s="4" t="s">
        <v>20</v>
      </c>
      <c r="AH38" s="47"/>
      <c r="AJ38" s="47"/>
    </row>
    <row r="39" spans="1:36" ht="18" x14ac:dyDescent="0.2">
      <c r="A39" s="5">
        <f>A38+I41</f>
        <v>17625.465000000004</v>
      </c>
      <c r="B39" s="5">
        <f t="shared" si="5"/>
        <v>18525.330000000002</v>
      </c>
      <c r="D39" s="5"/>
      <c r="F39" s="5"/>
      <c r="I39" s="10">
        <v>-204.10499999999999</v>
      </c>
      <c r="N39" s="10">
        <v>-204.10499999999999</v>
      </c>
      <c r="O39" s="5"/>
      <c r="U39" s="38">
        <v>33</v>
      </c>
      <c r="V39" s="35" t="s">
        <v>31</v>
      </c>
      <c r="W39" s="36">
        <f t="shared" si="1"/>
        <v>-57.998426876628294</v>
      </c>
      <c r="X39" s="5">
        <f t="shared" si="2"/>
        <v>5741.8442607862007</v>
      </c>
      <c r="Y39" s="5"/>
      <c r="Z39" s="5"/>
      <c r="AA39" s="4" t="s">
        <v>29</v>
      </c>
      <c r="AB39" s="22"/>
      <c r="AC39" s="50">
        <f>ROUNDDOWN(ABS(LN(1/AC37)/LN(1-AC38)),0)</f>
        <v>15</v>
      </c>
      <c r="AD39" s="4" t="s">
        <v>21</v>
      </c>
      <c r="AH39" s="47"/>
      <c r="AJ39" s="47"/>
    </row>
    <row r="40" spans="1:36" ht="18" x14ac:dyDescent="0.2">
      <c r="A40" s="5">
        <f>A39+I42</f>
        <v>16539.840000000004</v>
      </c>
      <c r="B40" s="5">
        <f t="shared" si="5"/>
        <v>18255.330000000002</v>
      </c>
      <c r="D40" s="5"/>
      <c r="F40" s="5"/>
      <c r="I40" s="9">
        <v>866.81999999999994</v>
      </c>
      <c r="N40" s="9">
        <v>866.81999999999994</v>
      </c>
      <c r="O40" s="5"/>
      <c r="U40" s="38">
        <v>34</v>
      </c>
      <c r="V40" s="35" t="s">
        <v>31</v>
      </c>
      <c r="W40" s="36">
        <f t="shared" si="1"/>
        <v>-57.418442607862005</v>
      </c>
      <c r="X40" s="5">
        <f t="shared" si="2"/>
        <v>5684.4258181783389</v>
      </c>
      <c r="Y40" s="5"/>
      <c r="Z40" s="5"/>
      <c r="AB40" s="22"/>
      <c r="AC40" s="1"/>
      <c r="AH40" s="47"/>
      <c r="AJ40" s="47"/>
    </row>
    <row r="41" spans="1:36" ht="18" x14ac:dyDescent="0.2">
      <c r="A41" s="5"/>
      <c r="F41" s="5"/>
      <c r="I41" s="10">
        <v>-583.31999999999994</v>
      </c>
      <c r="N41" s="11">
        <v>-270</v>
      </c>
      <c r="O41" s="5"/>
      <c r="U41" s="38">
        <v>35</v>
      </c>
      <c r="V41" s="35" t="s">
        <v>31</v>
      </c>
      <c r="W41" s="36">
        <f t="shared" si="1"/>
        <v>-56.844258181783388</v>
      </c>
      <c r="X41" s="5">
        <f t="shared" si="2"/>
        <v>5627.5815599965554</v>
      </c>
      <c r="Y41" s="5"/>
      <c r="Z41" s="5"/>
      <c r="AA41" s="5"/>
      <c r="AH41" s="47"/>
      <c r="AJ41" s="47"/>
    </row>
    <row r="42" spans="1:36" ht="18" x14ac:dyDescent="0.2">
      <c r="A42" s="5"/>
      <c r="F42" s="5"/>
      <c r="I42" s="10">
        <v>-1085.625</v>
      </c>
      <c r="N42" s="11">
        <v>-270</v>
      </c>
      <c r="O42" s="5"/>
      <c r="U42" s="34">
        <v>36</v>
      </c>
      <c r="V42" s="35" t="s">
        <v>31</v>
      </c>
      <c r="W42" s="36">
        <f t="shared" si="1"/>
        <v>-56.275815599965554</v>
      </c>
      <c r="X42" s="5">
        <f t="shared" si="2"/>
        <v>5571.3057443965899</v>
      </c>
      <c r="Y42" s="5"/>
      <c r="Z42" s="5"/>
      <c r="AA42" s="5"/>
      <c r="AJ42" s="47"/>
    </row>
    <row r="43" spans="1:36" ht="18.75" thickBot="1" x14ac:dyDescent="0.25">
      <c r="A43" s="5"/>
      <c r="B43" s="5"/>
      <c r="U43" s="38">
        <v>37</v>
      </c>
      <c r="V43" s="35" t="s">
        <v>31</v>
      </c>
      <c r="W43" s="36">
        <f t="shared" si="1"/>
        <v>-55.713057443965901</v>
      </c>
      <c r="X43" s="5">
        <f t="shared" si="2"/>
        <v>5515.5926869526238</v>
      </c>
      <c r="Y43" s="5"/>
      <c r="Z43" s="5"/>
      <c r="AA43" s="5"/>
      <c r="AJ43" s="47"/>
    </row>
    <row r="44" spans="1:36" ht="18.75" thickBot="1" x14ac:dyDescent="0.25">
      <c r="F44" s="12"/>
      <c r="H44" s="13" t="s">
        <v>10</v>
      </c>
      <c r="I44" s="14">
        <f>SUM(I33:I42)</f>
        <v>-1460.16</v>
      </c>
      <c r="J44" s="12"/>
      <c r="M44" s="13" t="s">
        <v>10</v>
      </c>
      <c r="N44" s="15">
        <f>SUM(N33:N42)</f>
        <v>255.32999999999981</v>
      </c>
      <c r="P44" s="5"/>
      <c r="U44" s="38">
        <v>38</v>
      </c>
      <c r="V44" s="35" t="s">
        <v>31</v>
      </c>
      <c r="W44" s="36">
        <f t="shared" si="1"/>
        <v>-55.15592686952624</v>
      </c>
      <c r="X44" s="5">
        <f t="shared" si="2"/>
        <v>5460.4367600830974</v>
      </c>
      <c r="Y44" s="5"/>
      <c r="Z44" s="5"/>
      <c r="AA44" s="5"/>
      <c r="AJ44" s="47"/>
    </row>
    <row r="45" spans="1:36" ht="18.75" thickBot="1" x14ac:dyDescent="0.25">
      <c r="F45" s="5"/>
      <c r="H45" s="4"/>
      <c r="M45" s="4"/>
      <c r="U45" s="38">
        <v>39</v>
      </c>
      <c r="V45" s="35" t="s">
        <v>31</v>
      </c>
      <c r="W45" s="36">
        <f t="shared" si="1"/>
        <v>-54.604367600830976</v>
      </c>
      <c r="X45" s="5">
        <f t="shared" si="2"/>
        <v>5405.8323924822662</v>
      </c>
      <c r="Y45" s="5"/>
      <c r="Z45" s="5"/>
      <c r="AA45" s="5"/>
      <c r="AJ45" s="47"/>
    </row>
    <row r="46" spans="1:36" ht="18.75" thickBot="1" x14ac:dyDescent="0.25">
      <c r="E46" s="5"/>
      <c r="H46" s="13" t="s">
        <v>11</v>
      </c>
      <c r="I46" s="14">
        <f>AVERAGE(I33:I42)</f>
        <v>-146.01600000000002</v>
      </c>
      <c r="M46" s="13" t="s">
        <v>11</v>
      </c>
      <c r="N46" s="15">
        <f>AVERAGE(N33:N42)</f>
        <v>25.53299999999998</v>
      </c>
      <c r="U46" s="38">
        <v>40</v>
      </c>
      <c r="V46" s="35" t="s">
        <v>31</v>
      </c>
      <c r="W46" s="36">
        <f t="shared" si="1"/>
        <v>-54.058323924822666</v>
      </c>
      <c r="X46" s="5">
        <f t="shared" si="2"/>
        <v>5351.7740685574436</v>
      </c>
      <c r="Y46" s="5"/>
      <c r="Z46" s="5"/>
      <c r="AA46" s="5"/>
      <c r="AJ46" s="47"/>
    </row>
    <row r="47" spans="1:36" ht="18.75" thickBot="1" x14ac:dyDescent="0.25">
      <c r="U47" s="34">
        <v>41</v>
      </c>
      <c r="V47" s="35" t="s">
        <v>31</v>
      </c>
      <c r="W47" s="36">
        <f t="shared" si="1"/>
        <v>-53.517740685574438</v>
      </c>
      <c r="X47" s="5">
        <f t="shared" si="2"/>
        <v>5298.256327871869</v>
      </c>
      <c r="Y47" s="5"/>
      <c r="Z47" s="5"/>
      <c r="AA47" s="5"/>
      <c r="AJ47" s="47"/>
    </row>
    <row r="48" spans="1:36" ht="13.5" thickBot="1" x14ac:dyDescent="0.25">
      <c r="H48" s="13" t="s">
        <v>12</v>
      </c>
      <c r="I48" s="16">
        <f>_xlfn.STDEV.P(I33:I42)</f>
        <v>574.45116212259506</v>
      </c>
      <c r="M48" s="13" t="s">
        <v>12</v>
      </c>
      <c r="N48" s="16">
        <f>_xlfn.STDEV.P(N33:N42)</f>
        <v>385.54104113051307</v>
      </c>
      <c r="U48" s="38">
        <v>42</v>
      </c>
      <c r="V48" s="35" t="s">
        <v>31</v>
      </c>
      <c r="W48" s="36">
        <f t="shared" si="1"/>
        <v>-52.982563278718693</v>
      </c>
      <c r="X48" s="5">
        <f t="shared" si="2"/>
        <v>5245.2737645931502</v>
      </c>
      <c r="Y48" s="5"/>
      <c r="Z48" s="5"/>
      <c r="AA48" s="5"/>
    </row>
    <row r="49" spans="21:35" x14ac:dyDescent="0.2">
      <c r="U49" s="38">
        <v>43</v>
      </c>
      <c r="V49" s="35" t="s">
        <v>31</v>
      </c>
      <c r="W49" s="36">
        <f t="shared" si="1"/>
        <v>-52.452737645931506</v>
      </c>
      <c r="X49" s="5">
        <f t="shared" si="2"/>
        <v>5192.8210269472183</v>
      </c>
      <c r="Y49" s="5"/>
      <c r="Z49" s="5"/>
      <c r="AA49" s="5"/>
    </row>
    <row r="50" spans="21:35" ht="18" x14ac:dyDescent="0.2">
      <c r="U50" s="38">
        <v>44</v>
      </c>
      <c r="V50" s="35" t="s">
        <v>31</v>
      </c>
      <c r="W50" s="36">
        <f t="shared" si="1"/>
        <v>-51.928210269472181</v>
      </c>
      <c r="X50" s="5">
        <f t="shared" si="2"/>
        <v>5140.8928166777459</v>
      </c>
      <c r="Y50" s="5"/>
      <c r="Z50" s="5"/>
      <c r="AA50" s="5"/>
      <c r="AI50" s="47"/>
    </row>
    <row r="51" spans="21:35" ht="18" x14ac:dyDescent="0.2">
      <c r="U51" s="51">
        <v>45</v>
      </c>
      <c r="V51" s="35" t="s">
        <v>31</v>
      </c>
      <c r="W51" s="52">
        <f t="shared" si="1"/>
        <v>-51.408928166777457</v>
      </c>
      <c r="X51" s="53">
        <f t="shared" si="2"/>
        <v>5089.4838885109684</v>
      </c>
      <c r="Y51" s="5"/>
      <c r="Z51" s="5"/>
      <c r="AA51" s="5"/>
      <c r="AI51" s="47"/>
    </row>
    <row r="52" spans="21:35" ht="18" x14ac:dyDescent="0.2">
      <c r="U52" s="38">
        <v>46</v>
      </c>
      <c r="V52" s="35" t="s">
        <v>31</v>
      </c>
      <c r="W52" s="36">
        <f t="shared" si="1"/>
        <v>-50.894838885109685</v>
      </c>
      <c r="X52" s="5">
        <f t="shared" si="2"/>
        <v>5038.5890496258589</v>
      </c>
      <c r="Y52" s="5"/>
      <c r="Z52" s="5"/>
      <c r="AA52" s="5"/>
      <c r="AI52" s="47"/>
    </row>
    <row r="53" spans="21:35" ht="18" x14ac:dyDescent="0.2">
      <c r="U53" s="34">
        <v>47</v>
      </c>
      <c r="V53" s="35" t="s">
        <v>31</v>
      </c>
      <c r="W53" s="36">
        <f t="shared" si="1"/>
        <v>-50.38589049625859</v>
      </c>
      <c r="X53" s="5">
        <f t="shared" si="2"/>
        <v>4988.2031591296</v>
      </c>
      <c r="Y53" s="5"/>
      <c r="Z53" s="5"/>
      <c r="AA53" s="5"/>
      <c r="AI53" s="47"/>
    </row>
    <row r="54" spans="21:35" ht="18" x14ac:dyDescent="0.2">
      <c r="U54" s="38">
        <v>48</v>
      </c>
      <c r="V54" s="35" t="s">
        <v>31</v>
      </c>
      <c r="W54" s="36">
        <f t="shared" si="1"/>
        <v>-49.882031591295998</v>
      </c>
      <c r="X54" s="5">
        <f t="shared" si="2"/>
        <v>4938.3211275383037</v>
      </c>
      <c r="Y54" s="5"/>
      <c r="Z54" s="5"/>
      <c r="AA54" s="5"/>
      <c r="AI54" s="47"/>
    </row>
    <row r="55" spans="21:35" ht="18" x14ac:dyDescent="0.2">
      <c r="U55" s="38">
        <v>49</v>
      </c>
      <c r="V55" s="35" t="s">
        <v>31</v>
      </c>
      <c r="W55" s="36">
        <f t="shared" si="1"/>
        <v>-49.38321127538304</v>
      </c>
      <c r="X55" s="5">
        <f t="shared" si="2"/>
        <v>4888.9379162629202</v>
      </c>
      <c r="Y55" s="5"/>
      <c r="Z55" s="5"/>
      <c r="AA55" s="5"/>
      <c r="AI55" s="47"/>
    </row>
    <row r="56" spans="21:35" ht="18" x14ac:dyDescent="0.2">
      <c r="U56" s="34">
        <v>50</v>
      </c>
      <c r="V56" s="35" t="s">
        <v>31</v>
      </c>
      <c r="W56" s="36">
        <f t="shared" si="1"/>
        <v>-48.889379162629204</v>
      </c>
      <c r="X56" s="5">
        <f t="shared" si="2"/>
        <v>4840.0485371002915</v>
      </c>
      <c r="Y56" s="5"/>
      <c r="Z56" s="5"/>
      <c r="AA56" s="5"/>
      <c r="AI56" s="47"/>
    </row>
    <row r="57" spans="21:35" ht="18" x14ac:dyDescent="0.2">
      <c r="U57" s="38">
        <v>51</v>
      </c>
      <c r="V57" s="35" t="s">
        <v>31</v>
      </c>
      <c r="W57" s="36">
        <f t="shared" si="1"/>
        <v>-48.400485371002915</v>
      </c>
      <c r="X57" s="5">
        <f t="shared" si="2"/>
        <v>4791.6480517292885</v>
      </c>
      <c r="Y57" s="5"/>
      <c r="Z57" s="5"/>
      <c r="AA57" s="5"/>
      <c r="AI57" s="47"/>
    </row>
    <row r="58" spans="21:35" ht="18" x14ac:dyDescent="0.2">
      <c r="U58" s="38">
        <v>52</v>
      </c>
      <c r="V58" s="35" t="s">
        <v>31</v>
      </c>
      <c r="W58" s="36">
        <f t="shared" si="1"/>
        <v>-47.916480517292882</v>
      </c>
      <c r="X58" s="5">
        <f t="shared" si="2"/>
        <v>4743.7315712119953</v>
      </c>
      <c r="Y58" s="5"/>
      <c r="Z58" s="5"/>
      <c r="AA58" s="5"/>
      <c r="AI58" s="47"/>
    </row>
    <row r="59" spans="21:35" ht="18" x14ac:dyDescent="0.2">
      <c r="U59" s="34">
        <v>53</v>
      </c>
      <c r="V59" s="35" t="s">
        <v>31</v>
      </c>
      <c r="W59" s="36">
        <f t="shared" si="1"/>
        <v>-47.437315712119954</v>
      </c>
      <c r="X59" s="5">
        <f t="shared" si="2"/>
        <v>4696.2942554998754</v>
      </c>
      <c r="Y59" s="5"/>
      <c r="Z59" s="5"/>
      <c r="AA59" s="5"/>
      <c r="AI59" s="47"/>
    </row>
    <row r="60" spans="21:35" ht="18" x14ac:dyDescent="0.2">
      <c r="U60" s="38">
        <v>54</v>
      </c>
      <c r="V60" s="35" t="s">
        <v>31</v>
      </c>
      <c r="W60" s="36">
        <f t="shared" si="1"/>
        <v>-46.962942554998754</v>
      </c>
      <c r="X60" s="5">
        <f t="shared" si="2"/>
        <v>4649.331312944877</v>
      </c>
      <c r="Y60" s="5"/>
      <c r="Z60" s="5"/>
      <c r="AA60" s="5"/>
      <c r="AI60" s="47"/>
    </row>
    <row r="61" spans="21:35" ht="18" x14ac:dyDescent="0.2">
      <c r="U61" s="38">
        <v>55</v>
      </c>
      <c r="V61" s="35" t="s">
        <v>31</v>
      </c>
      <c r="W61" s="36">
        <f t="shared" si="1"/>
        <v>-46.493313129448772</v>
      </c>
      <c r="X61" s="5">
        <f t="shared" si="2"/>
        <v>4602.8379998154287</v>
      </c>
      <c r="Y61" s="5"/>
      <c r="Z61" s="5"/>
      <c r="AA61" s="5"/>
      <c r="AI61" s="47"/>
    </row>
    <row r="62" spans="21:35" ht="18" x14ac:dyDescent="0.2">
      <c r="U62" s="34">
        <v>56</v>
      </c>
      <c r="V62" s="35" t="s">
        <v>31</v>
      </c>
      <c r="W62" s="36">
        <f t="shared" si="1"/>
        <v>-46.028379998154286</v>
      </c>
      <c r="X62" s="5">
        <f t="shared" si="2"/>
        <v>4556.8096198172743</v>
      </c>
      <c r="Y62" s="5"/>
      <c r="Z62" s="5"/>
      <c r="AA62" s="5"/>
      <c r="AI62" s="47"/>
    </row>
    <row r="63" spans="21:35" ht="18" x14ac:dyDescent="0.25">
      <c r="U63" s="38">
        <v>57</v>
      </c>
      <c r="V63" s="35" t="s">
        <v>31</v>
      </c>
      <c r="W63" s="36">
        <f t="shared" si="1"/>
        <v>-45.568096198172746</v>
      </c>
      <c r="X63" s="5">
        <f t="shared" si="2"/>
        <v>4511.2415236191018</v>
      </c>
      <c r="Y63" s="5"/>
      <c r="Z63" s="5"/>
      <c r="AA63" s="5"/>
      <c r="AI63" s="54"/>
    </row>
    <row r="64" spans="21:35" x14ac:dyDescent="0.2">
      <c r="U64" s="38">
        <v>58</v>
      </c>
      <c r="V64" s="35" t="s">
        <v>31</v>
      </c>
      <c r="W64" s="36">
        <f t="shared" si="1"/>
        <v>-45.112415236191019</v>
      </c>
      <c r="X64" s="5">
        <f t="shared" si="2"/>
        <v>4466.129108382911</v>
      </c>
      <c r="Y64" s="5"/>
      <c r="Z64" s="5"/>
      <c r="AA64" s="5"/>
    </row>
    <row r="65" spans="21:27" x14ac:dyDescent="0.2">
      <c r="U65" s="34">
        <v>59</v>
      </c>
      <c r="V65" s="35" t="s">
        <v>31</v>
      </c>
      <c r="W65" s="36">
        <f t="shared" si="1"/>
        <v>-44.661291083829113</v>
      </c>
      <c r="X65" s="5">
        <f t="shared" si="2"/>
        <v>4421.4678172990816</v>
      </c>
      <c r="Y65" s="5"/>
      <c r="Z65" s="5"/>
      <c r="AA65" s="5"/>
    </row>
    <row r="66" spans="21:27" x14ac:dyDescent="0.2">
      <c r="U66" s="38">
        <v>60</v>
      </c>
      <c r="V66" s="35" t="s">
        <v>31</v>
      </c>
      <c r="W66" s="36">
        <f t="shared" si="1"/>
        <v>-44.214678172990816</v>
      </c>
      <c r="X66" s="5">
        <f t="shared" si="2"/>
        <v>4377.2531391260909</v>
      </c>
      <c r="Y66" s="5"/>
      <c r="Z66" s="5"/>
      <c r="AA66" s="5"/>
    </row>
    <row r="67" spans="21:27" x14ac:dyDescent="0.2">
      <c r="U67" s="38">
        <v>61</v>
      </c>
      <c r="V67" s="35" t="s">
        <v>31</v>
      </c>
      <c r="W67" s="36">
        <f t="shared" si="1"/>
        <v>-43.772531391260912</v>
      </c>
      <c r="X67" s="5">
        <f t="shared" si="2"/>
        <v>4333.4806077348303</v>
      </c>
      <c r="Y67" s="5"/>
      <c r="Z67" s="5"/>
      <c r="AA67" s="5"/>
    </row>
    <row r="68" spans="21:27" x14ac:dyDescent="0.2">
      <c r="U68" s="34">
        <v>62</v>
      </c>
      <c r="V68" s="35" t="s">
        <v>31</v>
      </c>
      <c r="W68" s="36">
        <f t="shared" si="1"/>
        <v>-43.334806077348304</v>
      </c>
      <c r="X68" s="5">
        <f t="shared" si="2"/>
        <v>4290.1458016574816</v>
      </c>
      <c r="Y68" s="5"/>
      <c r="Z68" s="5"/>
      <c r="AA68" s="5"/>
    </row>
    <row r="69" spans="21:27" x14ac:dyDescent="0.2">
      <c r="U69" s="38">
        <v>63</v>
      </c>
      <c r="V69" s="35" t="s">
        <v>31</v>
      </c>
      <c r="W69" s="36">
        <f t="shared" si="1"/>
        <v>-42.901458016574814</v>
      </c>
      <c r="X69" s="5">
        <f t="shared" si="2"/>
        <v>4247.2443436409067</v>
      </c>
      <c r="Y69" s="5"/>
      <c r="Z69" s="5"/>
      <c r="AA69" s="5"/>
    </row>
    <row r="70" spans="21:27" x14ac:dyDescent="0.2">
      <c r="U70" s="38">
        <v>64</v>
      </c>
      <c r="V70" s="35" t="s">
        <v>31</v>
      </c>
      <c r="W70" s="36">
        <f t="shared" si="1"/>
        <v>-42.472443436409065</v>
      </c>
      <c r="X70" s="5">
        <f t="shared" si="2"/>
        <v>4204.7719002044978</v>
      </c>
      <c r="Y70" s="5"/>
      <c r="Z70" s="5"/>
      <c r="AA70" s="5"/>
    </row>
    <row r="71" spans="21:27" x14ac:dyDescent="0.2">
      <c r="U71" s="34">
        <v>65</v>
      </c>
      <c r="V71" s="35" t="s">
        <v>31</v>
      </c>
      <c r="W71" s="36">
        <f t="shared" si="1"/>
        <v>-42.047719002044978</v>
      </c>
      <c r="X71" s="5">
        <f t="shared" si="2"/>
        <v>4162.7241812024531</v>
      </c>
      <c r="Y71" s="5"/>
      <c r="Z71" s="5"/>
      <c r="AA71" s="5"/>
    </row>
    <row r="72" spans="21:27" x14ac:dyDescent="0.2">
      <c r="U72" s="38">
        <v>66</v>
      </c>
      <c r="V72" s="35" t="s">
        <v>31</v>
      </c>
      <c r="W72" s="36">
        <f t="shared" si="1"/>
        <v>-41.627241812024529</v>
      </c>
      <c r="X72" s="5">
        <f t="shared" si="2"/>
        <v>4121.0969393904288</v>
      </c>
      <c r="Y72" s="5"/>
      <c r="Z72" s="5"/>
      <c r="AA72" s="5"/>
    </row>
    <row r="73" spans="21:27" x14ac:dyDescent="0.2">
      <c r="U73" s="38">
        <v>67</v>
      </c>
      <c r="V73" s="35" t="s">
        <v>31</v>
      </c>
      <c r="W73" s="36">
        <f t="shared" ref="W73:W106" si="6">-(X72*$X$4)</f>
        <v>-41.210969393904286</v>
      </c>
      <c r="X73" s="5">
        <f t="shared" si="2"/>
        <v>4079.8859699965246</v>
      </c>
      <c r="Y73" s="5"/>
      <c r="Z73" s="5"/>
      <c r="AA73" s="5"/>
    </row>
    <row r="74" spans="21:27" x14ac:dyDescent="0.2">
      <c r="U74" s="34">
        <v>68</v>
      </c>
      <c r="V74" s="35" t="s">
        <v>31</v>
      </c>
      <c r="W74" s="36">
        <f t="shared" si="6"/>
        <v>-40.798859699965249</v>
      </c>
      <c r="X74" s="5">
        <f t="shared" ref="X74:X106" si="7">X73+W74</f>
        <v>4039.0871102965593</v>
      </c>
      <c r="Y74" s="5"/>
      <c r="Z74" s="5"/>
      <c r="AA74" s="5"/>
    </row>
    <row r="75" spans="21:27" x14ac:dyDescent="0.2">
      <c r="U75" s="38">
        <v>69</v>
      </c>
      <c r="V75" s="35" t="s">
        <v>31</v>
      </c>
      <c r="W75" s="36">
        <f t="shared" si="6"/>
        <v>-40.390871102965598</v>
      </c>
      <c r="X75" s="5">
        <f t="shared" si="7"/>
        <v>3998.6962391935936</v>
      </c>
      <c r="Y75" s="5"/>
      <c r="Z75" s="5"/>
      <c r="AA75" s="5"/>
    </row>
    <row r="76" spans="21:27" x14ac:dyDescent="0.2">
      <c r="U76" s="38">
        <v>70</v>
      </c>
      <c r="V76" s="35" t="s">
        <v>31</v>
      </c>
      <c r="W76" s="36">
        <f t="shared" si="6"/>
        <v>-39.98696239193594</v>
      </c>
      <c r="X76" s="5">
        <f t="shared" si="7"/>
        <v>3958.7092768016578</v>
      </c>
      <c r="Y76" s="5"/>
      <c r="Z76" s="5"/>
      <c r="AA76" s="5"/>
    </row>
    <row r="77" spans="21:27" x14ac:dyDescent="0.2">
      <c r="U77" s="38">
        <v>71</v>
      </c>
      <c r="V77" s="35" t="s">
        <v>31</v>
      </c>
      <c r="W77" s="36">
        <f t="shared" si="6"/>
        <v>-39.587092768016582</v>
      </c>
      <c r="X77" s="5">
        <f t="shared" si="7"/>
        <v>3919.1221840336411</v>
      </c>
      <c r="Y77" s="5"/>
      <c r="Z77" s="5"/>
      <c r="AA77" s="5"/>
    </row>
    <row r="78" spans="21:27" x14ac:dyDescent="0.2">
      <c r="U78" s="34">
        <v>72</v>
      </c>
      <c r="V78" s="35" t="s">
        <v>31</v>
      </c>
      <c r="W78" s="36">
        <f t="shared" si="6"/>
        <v>-39.191221840336411</v>
      </c>
      <c r="X78" s="5">
        <f t="shared" si="7"/>
        <v>3879.9309621933048</v>
      </c>
      <c r="Y78" s="5"/>
      <c r="Z78" s="5"/>
      <c r="AA78" s="5"/>
    </row>
    <row r="79" spans="21:27" x14ac:dyDescent="0.2">
      <c r="U79" s="38">
        <v>73</v>
      </c>
      <c r="V79" s="35" t="s">
        <v>31</v>
      </c>
      <c r="W79" s="36">
        <f t="shared" si="6"/>
        <v>-38.799309621933048</v>
      </c>
      <c r="X79" s="5">
        <f t="shared" si="7"/>
        <v>3841.1316525713719</v>
      </c>
      <c r="Y79" s="5"/>
      <c r="Z79" s="5"/>
      <c r="AA79" s="5"/>
    </row>
    <row r="80" spans="21:27" x14ac:dyDescent="0.2">
      <c r="U80" s="38">
        <v>74</v>
      </c>
      <c r="V80" s="35" t="s">
        <v>31</v>
      </c>
      <c r="W80" s="36">
        <f t="shared" si="6"/>
        <v>-38.411316525713723</v>
      </c>
      <c r="X80" s="5">
        <f t="shared" si="7"/>
        <v>3802.7203360456583</v>
      </c>
      <c r="Y80" s="5"/>
      <c r="Z80" s="5"/>
      <c r="AA80" s="5"/>
    </row>
    <row r="81" spans="21:36" x14ac:dyDescent="0.2">
      <c r="U81" s="34">
        <v>75</v>
      </c>
      <c r="V81" s="35" t="s">
        <v>31</v>
      </c>
      <c r="W81" s="36">
        <f t="shared" si="6"/>
        <v>-38.027203360456582</v>
      </c>
      <c r="X81" s="5">
        <f t="shared" si="7"/>
        <v>3764.6931326852018</v>
      </c>
      <c r="Y81" s="5"/>
      <c r="Z81" s="5"/>
      <c r="AA81" s="5"/>
    </row>
    <row r="82" spans="21:36" x14ac:dyDescent="0.2">
      <c r="U82" s="38">
        <v>76</v>
      </c>
      <c r="V82" s="35" t="s">
        <v>31</v>
      </c>
      <c r="W82" s="36">
        <f t="shared" si="6"/>
        <v>-37.64693132685202</v>
      </c>
      <c r="X82" s="5">
        <f t="shared" si="7"/>
        <v>3727.0462013583497</v>
      </c>
      <c r="Y82" s="5"/>
      <c r="Z82" s="5"/>
      <c r="AA82" s="5"/>
    </row>
    <row r="83" spans="21:36" ht="14.25" x14ac:dyDescent="0.2">
      <c r="U83" s="38">
        <v>77</v>
      </c>
      <c r="V83" s="35" t="s">
        <v>31</v>
      </c>
      <c r="W83" s="36">
        <f t="shared" si="6"/>
        <v>-37.270462013583497</v>
      </c>
      <c r="X83" s="5">
        <f t="shared" si="7"/>
        <v>3689.775739344766</v>
      </c>
      <c r="Y83" s="5"/>
      <c r="Z83" s="5"/>
      <c r="AA83" s="5"/>
      <c r="AD83" s="55"/>
      <c r="AJ83" s="56"/>
    </row>
    <row r="84" spans="21:36" x14ac:dyDescent="0.2">
      <c r="U84" s="34">
        <v>78</v>
      </c>
      <c r="V84" s="35" t="s">
        <v>31</v>
      </c>
      <c r="W84" s="36">
        <f t="shared" si="6"/>
        <v>-36.897757393447662</v>
      </c>
      <c r="X84" s="5">
        <f t="shared" si="7"/>
        <v>3652.8779819513184</v>
      </c>
      <c r="Y84" s="5"/>
      <c r="Z84" s="5"/>
      <c r="AA84" s="5"/>
      <c r="AJ84" s="56"/>
    </row>
    <row r="85" spans="21:36" x14ac:dyDescent="0.2">
      <c r="U85" s="38">
        <v>79</v>
      </c>
      <c r="V85" s="35" t="s">
        <v>31</v>
      </c>
      <c r="W85" s="36">
        <f t="shared" si="6"/>
        <v>-36.528779819513183</v>
      </c>
      <c r="X85" s="5">
        <f t="shared" si="7"/>
        <v>3616.3492021318052</v>
      </c>
      <c r="Y85" s="5"/>
      <c r="Z85" s="5"/>
      <c r="AA85" s="5"/>
      <c r="AJ85" s="56"/>
    </row>
    <row r="86" spans="21:36" x14ac:dyDescent="0.2">
      <c r="U86" s="38">
        <v>80</v>
      </c>
      <c r="V86" s="35" t="s">
        <v>31</v>
      </c>
      <c r="W86" s="36">
        <f t="shared" si="6"/>
        <v>-36.163492021318056</v>
      </c>
      <c r="X86" s="5">
        <f t="shared" si="7"/>
        <v>3580.185710110487</v>
      </c>
      <c r="Y86" s="5"/>
      <c r="Z86" s="5"/>
      <c r="AA86" s="5"/>
      <c r="AJ86" s="56"/>
    </row>
    <row r="87" spans="21:36" x14ac:dyDescent="0.2">
      <c r="U87" s="38">
        <v>81</v>
      </c>
      <c r="V87" s="35" t="s">
        <v>31</v>
      </c>
      <c r="W87" s="36">
        <f t="shared" si="6"/>
        <v>-35.801857101104872</v>
      </c>
      <c r="X87" s="5">
        <f t="shared" si="7"/>
        <v>3544.3838530093822</v>
      </c>
      <c r="Y87" s="5"/>
      <c r="Z87" s="5"/>
      <c r="AA87" s="5"/>
      <c r="AB87" s="4"/>
      <c r="AE87" s="57"/>
      <c r="AH87" s="58"/>
      <c r="AI87" s="22"/>
      <c r="AJ87" s="56"/>
    </row>
    <row r="88" spans="21:36" x14ac:dyDescent="0.2">
      <c r="U88" s="34">
        <v>82</v>
      </c>
      <c r="V88" s="35" t="s">
        <v>31</v>
      </c>
      <c r="W88" s="36">
        <f t="shared" si="6"/>
        <v>-35.443838530093821</v>
      </c>
      <c r="X88" s="5">
        <f t="shared" si="7"/>
        <v>3508.9400144792885</v>
      </c>
      <c r="Y88" s="5"/>
      <c r="Z88" s="5"/>
      <c r="AA88" s="5"/>
      <c r="AE88" s="4"/>
      <c r="AH88" s="58"/>
      <c r="AI88" s="22"/>
      <c r="AJ88" s="56"/>
    </row>
    <row r="89" spans="21:36" x14ac:dyDescent="0.2">
      <c r="U89" s="38">
        <v>83</v>
      </c>
      <c r="V89" s="35" t="s">
        <v>31</v>
      </c>
      <c r="W89" s="36">
        <f t="shared" si="6"/>
        <v>-35.089400144792883</v>
      </c>
      <c r="X89" s="5">
        <f t="shared" si="7"/>
        <v>3473.8506143344957</v>
      </c>
      <c r="Y89" s="5"/>
      <c r="Z89" s="5"/>
      <c r="AA89" s="5"/>
      <c r="AB89" s="4"/>
      <c r="AE89" s="4"/>
      <c r="AH89" s="22"/>
      <c r="AJ89" s="56"/>
    </row>
    <row r="90" spans="21:36" x14ac:dyDescent="0.2">
      <c r="U90" s="38">
        <v>84</v>
      </c>
      <c r="V90" s="35" t="s">
        <v>31</v>
      </c>
      <c r="W90" s="36">
        <f t="shared" si="6"/>
        <v>-34.738506143344956</v>
      </c>
      <c r="X90" s="5">
        <f t="shared" si="7"/>
        <v>3439.1121081911506</v>
      </c>
      <c r="Y90" s="5"/>
      <c r="Z90" s="5"/>
      <c r="AA90" s="5"/>
      <c r="AB90" s="4"/>
    </row>
    <row r="91" spans="21:36" x14ac:dyDescent="0.2">
      <c r="U91" s="34">
        <v>85</v>
      </c>
      <c r="V91" s="35" t="s">
        <v>31</v>
      </c>
      <c r="W91" s="36">
        <f t="shared" si="6"/>
        <v>-34.391121081911507</v>
      </c>
      <c r="X91" s="5">
        <f t="shared" si="7"/>
        <v>3404.7209871092391</v>
      </c>
      <c r="Y91" s="5"/>
      <c r="Z91" s="5"/>
      <c r="AA91" s="5"/>
    </row>
    <row r="92" spans="21:36" x14ac:dyDescent="0.2">
      <c r="U92" s="38">
        <v>86</v>
      </c>
      <c r="V92" s="35" t="s">
        <v>31</v>
      </c>
      <c r="W92" s="36">
        <f t="shared" si="6"/>
        <v>-34.047209871092392</v>
      </c>
      <c r="X92" s="5">
        <f t="shared" si="7"/>
        <v>3370.6737772381466</v>
      </c>
      <c r="Y92" s="5"/>
      <c r="Z92" s="5"/>
      <c r="AA92" s="5"/>
    </row>
    <row r="93" spans="21:36" x14ac:dyDescent="0.2">
      <c r="U93" s="38">
        <v>87</v>
      </c>
      <c r="V93" s="35" t="s">
        <v>31</v>
      </c>
      <c r="W93" s="36">
        <f t="shared" si="6"/>
        <v>-33.706737772381466</v>
      </c>
      <c r="X93" s="5">
        <f t="shared" si="7"/>
        <v>3336.9670394657651</v>
      </c>
      <c r="Y93" s="5"/>
      <c r="Z93" s="5"/>
      <c r="AA93" s="5"/>
      <c r="AB93" s="4"/>
    </row>
    <row r="94" spans="21:36" x14ac:dyDescent="0.2">
      <c r="U94" s="34">
        <v>88</v>
      </c>
      <c r="V94" s="35" t="s">
        <v>31</v>
      </c>
      <c r="W94" s="36">
        <f t="shared" si="6"/>
        <v>-33.369670394657653</v>
      </c>
      <c r="X94" s="5">
        <f t="shared" si="7"/>
        <v>3303.5973690711076</v>
      </c>
      <c r="Y94" s="5"/>
      <c r="Z94" s="5"/>
      <c r="AA94" s="5"/>
    </row>
    <row r="95" spans="21:36" x14ac:dyDescent="0.2">
      <c r="U95" s="38">
        <v>89</v>
      </c>
      <c r="V95" s="35" t="s">
        <v>31</v>
      </c>
      <c r="W95" s="36">
        <f t="shared" si="6"/>
        <v>-33.035973690711074</v>
      </c>
      <c r="X95" s="5">
        <f t="shared" si="7"/>
        <v>3270.5613953803963</v>
      </c>
      <c r="Y95" s="5"/>
      <c r="Z95" s="5"/>
      <c r="AA95" s="5"/>
    </row>
    <row r="96" spans="21:36" x14ac:dyDescent="0.2">
      <c r="U96" s="38">
        <v>90</v>
      </c>
      <c r="V96" s="35" t="s">
        <v>31</v>
      </c>
      <c r="W96" s="36">
        <f t="shared" si="6"/>
        <v>-32.705613953803962</v>
      </c>
      <c r="X96" s="5">
        <f t="shared" si="7"/>
        <v>3237.8557814265923</v>
      </c>
      <c r="Y96" s="5"/>
      <c r="Z96" s="5"/>
      <c r="AA96" s="5"/>
    </row>
    <row r="97" spans="21:34" x14ac:dyDescent="0.2">
      <c r="U97" s="38">
        <v>91</v>
      </c>
      <c r="V97" s="35" t="s">
        <v>31</v>
      </c>
      <c r="W97" s="36">
        <f t="shared" si="6"/>
        <v>-32.378557814265925</v>
      </c>
      <c r="X97" s="5">
        <f t="shared" si="7"/>
        <v>3205.4772236123263</v>
      </c>
      <c r="Y97" s="5"/>
      <c r="Z97" s="5"/>
      <c r="AA97" s="5"/>
    </row>
    <row r="98" spans="21:34" x14ac:dyDescent="0.2">
      <c r="U98" s="34">
        <v>92</v>
      </c>
      <c r="V98" s="35" t="s">
        <v>31</v>
      </c>
      <c r="W98" s="36">
        <f t="shared" si="6"/>
        <v>-32.054772236123263</v>
      </c>
      <c r="X98" s="5">
        <f t="shared" si="7"/>
        <v>3173.4224513762028</v>
      </c>
      <c r="Y98" s="5"/>
      <c r="Z98" s="5"/>
      <c r="AA98" s="5"/>
    </row>
    <row r="99" spans="21:34" x14ac:dyDescent="0.2">
      <c r="U99" s="38">
        <v>93</v>
      </c>
      <c r="V99" s="35" t="s">
        <v>31</v>
      </c>
      <c r="W99" s="36">
        <f t="shared" si="6"/>
        <v>-31.73422451376203</v>
      </c>
      <c r="X99" s="5">
        <f t="shared" si="7"/>
        <v>3141.6882268624408</v>
      </c>
      <c r="Y99" s="5"/>
      <c r="Z99" s="5"/>
      <c r="AA99" s="5"/>
    </row>
    <row r="100" spans="21:34" x14ac:dyDescent="0.2">
      <c r="U100" s="38">
        <v>94</v>
      </c>
      <c r="V100" s="35" t="s">
        <v>31</v>
      </c>
      <c r="W100" s="36">
        <f t="shared" si="6"/>
        <v>-31.416882268624409</v>
      </c>
      <c r="X100" s="5">
        <f t="shared" si="7"/>
        <v>3110.2713445938166</v>
      </c>
      <c r="Y100" s="5"/>
      <c r="Z100" s="5"/>
      <c r="AA100" s="5"/>
    </row>
    <row r="101" spans="21:34" x14ac:dyDescent="0.2">
      <c r="U101" s="34">
        <v>95</v>
      </c>
      <c r="V101" s="35" t="s">
        <v>31</v>
      </c>
      <c r="W101" s="36">
        <f t="shared" si="6"/>
        <v>-31.102713445938168</v>
      </c>
      <c r="X101" s="5">
        <f t="shared" si="7"/>
        <v>3079.1686311478784</v>
      </c>
      <c r="Y101" s="5"/>
      <c r="Z101" s="5"/>
      <c r="AA101" s="5"/>
    </row>
    <row r="102" spans="21:34" x14ac:dyDescent="0.2">
      <c r="U102" s="38">
        <v>96</v>
      </c>
      <c r="V102" s="35" t="s">
        <v>31</v>
      </c>
      <c r="W102" s="36">
        <f t="shared" si="6"/>
        <v>-30.791686311478784</v>
      </c>
      <c r="X102" s="5">
        <f t="shared" si="7"/>
        <v>3048.3769448363996</v>
      </c>
      <c r="Y102" s="5"/>
      <c r="Z102" s="5"/>
      <c r="AA102" s="5"/>
      <c r="AB102" s="59"/>
    </row>
    <row r="103" spans="21:34" x14ac:dyDescent="0.2">
      <c r="U103" s="38">
        <v>97</v>
      </c>
      <c r="V103" s="35" t="s">
        <v>31</v>
      </c>
      <c r="W103" s="36">
        <f t="shared" si="6"/>
        <v>-30.483769448363997</v>
      </c>
      <c r="X103" s="5">
        <f t="shared" si="7"/>
        <v>3017.8931753880356</v>
      </c>
      <c r="Y103" s="5"/>
      <c r="Z103" s="5"/>
      <c r="AA103" s="5"/>
      <c r="AC103" s="38"/>
    </row>
    <row r="104" spans="21:34" x14ac:dyDescent="0.2">
      <c r="U104" s="34">
        <v>98</v>
      </c>
      <c r="V104" s="35" t="s">
        <v>31</v>
      </c>
      <c r="W104" s="36">
        <f t="shared" si="6"/>
        <v>-30.178931753880356</v>
      </c>
      <c r="X104" s="5">
        <f t="shared" si="7"/>
        <v>2987.7142436341551</v>
      </c>
      <c r="Y104" s="5"/>
      <c r="Z104" s="5"/>
      <c r="AA104" s="5"/>
    </row>
    <row r="105" spans="21:34" x14ac:dyDescent="0.2">
      <c r="U105" s="38">
        <v>99</v>
      </c>
      <c r="V105" s="35" t="s">
        <v>31</v>
      </c>
      <c r="W105" s="36">
        <f t="shared" si="6"/>
        <v>-29.877142436341551</v>
      </c>
      <c r="X105" s="5">
        <f t="shared" si="7"/>
        <v>2957.8371011978134</v>
      </c>
      <c r="Y105" s="5"/>
      <c r="Z105" s="5"/>
      <c r="AA105" s="5"/>
    </row>
    <row r="106" spans="21:34" x14ac:dyDescent="0.2">
      <c r="U106" s="38">
        <v>100</v>
      </c>
      <c r="V106" s="35" t="s">
        <v>31</v>
      </c>
      <c r="W106" s="36">
        <f t="shared" si="6"/>
        <v>-29.578371011978135</v>
      </c>
      <c r="X106" s="5">
        <f t="shared" si="7"/>
        <v>2928.2587301858352</v>
      </c>
      <c r="Y106" s="5"/>
      <c r="Z106" s="5"/>
      <c r="AA106" s="5"/>
    </row>
    <row r="112" spans="21:34" x14ac:dyDescent="0.2">
      <c r="AH112" s="60"/>
    </row>
    <row r="113" spans="34:34" x14ac:dyDescent="0.2">
      <c r="AH113" s="60"/>
    </row>
    <row r="114" spans="34:34" x14ac:dyDescent="0.2">
      <c r="AH114" s="60"/>
    </row>
    <row r="115" spans="34:34" x14ac:dyDescent="0.2">
      <c r="AH115" s="60"/>
    </row>
    <row r="116" spans="34:34" x14ac:dyDescent="0.2">
      <c r="AH116" s="60"/>
    </row>
    <row r="117" spans="34:34" x14ac:dyDescent="0.2">
      <c r="AH117" s="60"/>
    </row>
    <row r="118" spans="34:34" x14ac:dyDescent="0.2">
      <c r="AH118" s="60"/>
    </row>
    <row r="119" spans="34:34" x14ac:dyDescent="0.2">
      <c r="AH119" s="60"/>
    </row>
    <row r="120" spans="34:34" x14ac:dyDescent="0.2">
      <c r="AH120" s="60"/>
    </row>
    <row r="121" spans="34:34" x14ac:dyDescent="0.2">
      <c r="AH121" s="60"/>
    </row>
  </sheetData>
  <sheetProtection algorithmName="SHA-512" hashValue="rp1wjszLXflnqqRTus4YcF/Q6EF/f7SM4mwIajPNfFMOdhyYVtH0Fce/h25PGaqhPqTUM5ykO0ukpzssQsNLYw==" saltValue="R/3qyynmyCqky38kMybO3w==" spinCount="100000" sheet="1" objects="1" scenarios="1"/>
  <mergeCells count="2">
    <mergeCell ref="AC3:AE3"/>
    <mergeCell ref="AC4:AE4"/>
  </mergeCells>
  <conditionalFormatting sqref="I33:I42">
    <cfRule type="cellIs" dxfId="1" priority="2" operator="greaterThan">
      <formula>"&lt;0"</formula>
    </cfRule>
  </conditionalFormatting>
  <conditionalFormatting sqref="N33:N42">
    <cfRule type="cellIs" dxfId="0" priority="1" operator="greaterThan">
      <formula>"&lt;0"</formula>
    </cfRule>
  </conditionalFormatting>
  <hyperlinks>
    <hyperlink ref="AC4" r:id="rId1" xr:uid="{C8208531-379B-4FAB-9CF6-6868F5E1444D}"/>
  </hyperlinks>
  <pageMargins left="0.7" right="0.7" top="0.75" bottom="0.75" header="0.3" footer="0.3"/>
  <pageSetup paperSize="9" orientation="portrait" r:id="rId2"/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0B2F1-7377-498F-B034-B754B8672AF2}">
  <sheetPr codeName="Hoja3"/>
  <dimension ref="A1:T121"/>
  <sheetViews>
    <sheetView showGridLines="0" zoomScale="120" zoomScaleNormal="120" workbookViewId="0">
      <selection activeCell="A119" sqref="A119:XFD1048576"/>
    </sheetView>
  </sheetViews>
  <sheetFormatPr baseColWidth="10" defaultColWidth="0" defaultRowHeight="12.75" zeroHeight="1" x14ac:dyDescent="0.2"/>
  <cols>
    <col min="1" max="1" width="3.85546875" style="1" customWidth="1"/>
    <col min="2" max="2" width="19.42578125" style="1" bestFit="1" customWidth="1"/>
    <col min="3" max="3" width="16.42578125" style="1" customWidth="1"/>
    <col min="4" max="4" width="4.28515625" style="1" customWidth="1"/>
    <col min="5" max="5" width="6.42578125" style="1" customWidth="1"/>
    <col min="6" max="20" width="11.42578125" style="1" customWidth="1"/>
    <col min="21" max="16384" width="11.42578125" style="1" hidden="1"/>
  </cols>
  <sheetData>
    <row r="1" spans="2:17" x14ac:dyDescent="0.2">
      <c r="J1" s="18"/>
      <c r="K1" s="18"/>
      <c r="L1" s="18"/>
      <c r="M1" s="18"/>
      <c r="N1" s="18"/>
      <c r="O1" s="18"/>
      <c r="P1" s="18"/>
      <c r="Q1" s="18"/>
    </row>
    <row r="2" spans="2:17" x14ac:dyDescent="0.2">
      <c r="J2" s="18"/>
      <c r="K2" s="18"/>
      <c r="L2" s="18"/>
      <c r="M2" s="18"/>
      <c r="N2" s="18"/>
      <c r="O2" s="18"/>
      <c r="P2" s="18"/>
      <c r="Q2" s="18"/>
    </row>
    <row r="3" spans="2:17" ht="26.25" x14ac:dyDescent="0.4">
      <c r="B3" s="64" t="s">
        <v>26</v>
      </c>
      <c r="C3" s="27">
        <v>20000</v>
      </c>
      <c r="J3" s="18"/>
      <c r="K3" s="18"/>
      <c r="L3" s="18"/>
      <c r="M3" s="75" t="s">
        <v>35</v>
      </c>
      <c r="N3" s="75"/>
      <c r="O3" s="75"/>
      <c r="P3" s="18"/>
      <c r="Q3" s="18"/>
    </row>
    <row r="4" spans="2:17" x14ac:dyDescent="0.2">
      <c r="J4" s="18"/>
      <c r="K4" s="18"/>
      <c r="L4" s="18"/>
      <c r="M4" s="74" t="s">
        <v>34</v>
      </c>
      <c r="N4" s="74"/>
      <c r="O4" s="74"/>
      <c r="P4" s="18"/>
      <c r="Q4" s="18"/>
    </row>
    <row r="5" spans="2:17" x14ac:dyDescent="0.2">
      <c r="B5" s="1" t="s">
        <v>0</v>
      </c>
      <c r="C5" s="27">
        <v>-4000</v>
      </c>
      <c r="D5" s="65" t="s">
        <v>28</v>
      </c>
      <c r="E5" s="66">
        <f>ABS(C5/C3)</f>
        <v>0.2</v>
      </c>
      <c r="J5" s="18"/>
      <c r="K5" s="18"/>
      <c r="L5" s="18"/>
      <c r="M5" s="18"/>
      <c r="N5" s="18"/>
      <c r="O5" s="18"/>
      <c r="P5" s="18"/>
      <c r="Q5" s="18"/>
    </row>
    <row r="6" spans="2:17" x14ac:dyDescent="0.2">
      <c r="J6" s="18"/>
      <c r="K6" s="18"/>
      <c r="L6" s="18"/>
      <c r="M6" s="18"/>
      <c r="N6" s="18"/>
      <c r="O6" s="18"/>
      <c r="P6" s="18"/>
      <c r="Q6" s="18"/>
    </row>
    <row r="7" spans="2:17" x14ac:dyDescent="0.2">
      <c r="B7" s="1" t="s">
        <v>27</v>
      </c>
      <c r="C7" s="27">
        <f>C3+C5</f>
        <v>16000</v>
      </c>
      <c r="J7" s="18"/>
      <c r="K7" s="18"/>
      <c r="L7" s="18"/>
      <c r="M7" s="18"/>
      <c r="N7" s="18"/>
      <c r="O7" s="18"/>
      <c r="P7" s="18"/>
      <c r="Q7" s="18"/>
    </row>
    <row r="8" spans="2:17" x14ac:dyDescent="0.2">
      <c r="J8" s="18"/>
      <c r="K8" s="18"/>
      <c r="L8" s="18"/>
      <c r="M8" s="18"/>
      <c r="N8" s="18"/>
      <c r="O8" s="18"/>
      <c r="P8" s="18"/>
      <c r="Q8" s="18"/>
    </row>
    <row r="9" spans="2:17" ht="25.5" x14ac:dyDescent="0.2">
      <c r="B9" s="67" t="s">
        <v>30</v>
      </c>
      <c r="C9" s="68">
        <f>ABS(C5)/C7</f>
        <v>0.25</v>
      </c>
      <c r="J9" s="18"/>
      <c r="K9" s="18"/>
      <c r="L9" s="18"/>
      <c r="M9" s="18"/>
      <c r="N9" s="18"/>
      <c r="O9" s="18"/>
      <c r="P9" s="18"/>
      <c r="Q9" s="18"/>
    </row>
    <row r="10" spans="2:17" x14ac:dyDescent="0.2">
      <c r="J10" s="18"/>
      <c r="K10" s="18"/>
      <c r="L10" s="18"/>
      <c r="M10" s="21" t="s">
        <v>36</v>
      </c>
      <c r="N10" s="18"/>
      <c r="O10" s="18"/>
      <c r="P10" s="18"/>
      <c r="Q10" s="18"/>
    </row>
    <row r="11" spans="2:17" x14ac:dyDescent="0.2">
      <c r="J11" s="18"/>
      <c r="K11" s="18"/>
      <c r="L11" s="18"/>
      <c r="M11" s="18"/>
      <c r="N11" s="18"/>
      <c r="O11" s="18"/>
      <c r="P11" s="18"/>
      <c r="Q11" s="18"/>
    </row>
    <row r="12" spans="2:17" x14ac:dyDescent="0.2">
      <c r="J12" s="18"/>
      <c r="K12" s="18"/>
      <c r="L12" s="18"/>
      <c r="M12" s="18"/>
      <c r="N12" s="18"/>
      <c r="O12" s="18"/>
      <c r="P12" s="18"/>
      <c r="Q12" s="18"/>
    </row>
    <row r="13" spans="2:17" x14ac:dyDescent="0.2">
      <c r="J13" s="18"/>
      <c r="K13" s="18"/>
      <c r="L13" s="18"/>
      <c r="M13" s="18"/>
      <c r="N13" s="18"/>
      <c r="O13" s="18"/>
      <c r="P13" s="18"/>
      <c r="Q13" s="18"/>
    </row>
    <row r="14" spans="2:17" x14ac:dyDescent="0.2">
      <c r="J14" s="18"/>
      <c r="K14" s="18"/>
      <c r="L14" s="18"/>
      <c r="M14" s="18"/>
      <c r="N14" s="18"/>
      <c r="O14" s="18"/>
      <c r="P14" s="18"/>
      <c r="Q14" s="18"/>
    </row>
    <row r="15" spans="2:17" x14ac:dyDescent="0.2">
      <c r="J15" s="18"/>
      <c r="K15" s="18"/>
      <c r="L15" s="18"/>
      <c r="M15" s="18"/>
      <c r="N15" s="18"/>
      <c r="O15" s="18"/>
      <c r="P15" s="18"/>
      <c r="Q15" s="18"/>
    </row>
    <row r="16" spans="2:17" ht="13.5" thickBot="1" x14ac:dyDescent="0.25">
      <c r="J16" s="18"/>
      <c r="K16" s="18"/>
      <c r="L16" s="18"/>
      <c r="M16" s="18"/>
      <c r="N16" s="18"/>
      <c r="O16" s="18"/>
      <c r="P16" s="18"/>
      <c r="Q16" s="18"/>
    </row>
    <row r="17" spans="2:3" ht="13.5" thickBot="1" x14ac:dyDescent="0.25">
      <c r="B17" s="69" t="s">
        <v>24</v>
      </c>
      <c r="C17" s="70" t="s">
        <v>25</v>
      </c>
    </row>
    <row r="18" spans="2:3" x14ac:dyDescent="0.2">
      <c r="B18" s="71">
        <v>0.01</v>
      </c>
      <c r="C18" s="72">
        <f>B18/(1-B18)</f>
        <v>1.0101010101010102E-2</v>
      </c>
    </row>
    <row r="19" spans="2:3" x14ac:dyDescent="0.2">
      <c r="B19" s="71">
        <v>0.02</v>
      </c>
      <c r="C19" s="72">
        <f t="shared" ref="C19:C82" si="0">B19/(1-B19)</f>
        <v>2.0408163265306124E-2</v>
      </c>
    </row>
    <row r="20" spans="2:3" x14ac:dyDescent="0.2">
      <c r="B20" s="71">
        <v>0.03</v>
      </c>
      <c r="C20" s="72">
        <f t="shared" si="0"/>
        <v>3.0927835051546393E-2</v>
      </c>
    </row>
    <row r="21" spans="2:3" x14ac:dyDescent="0.2">
      <c r="B21" s="71">
        <v>0.04</v>
      </c>
      <c r="C21" s="72">
        <f t="shared" si="0"/>
        <v>4.1666666666666671E-2</v>
      </c>
    </row>
    <row r="22" spans="2:3" x14ac:dyDescent="0.2">
      <c r="B22" s="71">
        <v>0.05</v>
      </c>
      <c r="C22" s="72">
        <f t="shared" si="0"/>
        <v>5.2631578947368425E-2</v>
      </c>
    </row>
    <row r="23" spans="2:3" x14ac:dyDescent="0.2">
      <c r="B23" s="71">
        <v>0.06</v>
      </c>
      <c r="C23" s="72">
        <f t="shared" si="0"/>
        <v>6.3829787234042548E-2</v>
      </c>
    </row>
    <row r="24" spans="2:3" x14ac:dyDescent="0.2">
      <c r="B24" s="71">
        <v>7.0000000000000007E-2</v>
      </c>
      <c r="C24" s="72">
        <f t="shared" si="0"/>
        <v>7.5268817204301092E-2</v>
      </c>
    </row>
    <row r="25" spans="2:3" x14ac:dyDescent="0.2">
      <c r="B25" s="71">
        <v>0.08</v>
      </c>
      <c r="C25" s="72">
        <f t="shared" si="0"/>
        <v>8.6956521739130432E-2</v>
      </c>
    </row>
    <row r="26" spans="2:3" x14ac:dyDescent="0.2">
      <c r="B26" s="71">
        <v>0.09</v>
      </c>
      <c r="C26" s="72">
        <f t="shared" si="0"/>
        <v>9.8901098901098897E-2</v>
      </c>
    </row>
    <row r="27" spans="2:3" x14ac:dyDescent="0.2">
      <c r="B27" s="71">
        <v>0.1</v>
      </c>
      <c r="C27" s="72">
        <f t="shared" si="0"/>
        <v>0.11111111111111112</v>
      </c>
    </row>
    <row r="28" spans="2:3" x14ac:dyDescent="0.2">
      <c r="B28" s="71">
        <v>0.11</v>
      </c>
      <c r="C28" s="72">
        <f t="shared" si="0"/>
        <v>0.12359550561797752</v>
      </c>
    </row>
    <row r="29" spans="2:3" x14ac:dyDescent="0.2">
      <c r="B29" s="71">
        <v>0.12</v>
      </c>
      <c r="C29" s="72">
        <f t="shared" si="0"/>
        <v>0.13636363636363635</v>
      </c>
    </row>
    <row r="30" spans="2:3" x14ac:dyDescent="0.2">
      <c r="B30" s="71">
        <v>0.13</v>
      </c>
      <c r="C30" s="72">
        <f t="shared" si="0"/>
        <v>0.14942528735632185</v>
      </c>
    </row>
    <row r="31" spans="2:3" x14ac:dyDescent="0.2">
      <c r="B31" s="71">
        <v>0.14000000000000001</v>
      </c>
      <c r="C31" s="72">
        <f t="shared" si="0"/>
        <v>0.16279069767441862</v>
      </c>
    </row>
    <row r="32" spans="2:3" x14ac:dyDescent="0.2">
      <c r="B32" s="71">
        <v>0.15</v>
      </c>
      <c r="C32" s="72">
        <f t="shared" si="0"/>
        <v>0.17647058823529413</v>
      </c>
    </row>
    <row r="33" spans="2:3" x14ac:dyDescent="0.2">
      <c r="B33" s="71">
        <v>0.16</v>
      </c>
      <c r="C33" s="72">
        <f t="shared" si="0"/>
        <v>0.19047619047619049</v>
      </c>
    </row>
    <row r="34" spans="2:3" x14ac:dyDescent="0.2">
      <c r="B34" s="71">
        <v>0.17</v>
      </c>
      <c r="C34" s="72">
        <f t="shared" si="0"/>
        <v>0.20481927710843376</v>
      </c>
    </row>
    <row r="35" spans="2:3" x14ac:dyDescent="0.2">
      <c r="B35" s="71">
        <v>0.18</v>
      </c>
      <c r="C35" s="72">
        <f t="shared" si="0"/>
        <v>0.21951219512195119</v>
      </c>
    </row>
    <row r="36" spans="2:3" x14ac:dyDescent="0.2">
      <c r="B36" s="71">
        <v>0.19</v>
      </c>
      <c r="C36" s="72">
        <f t="shared" si="0"/>
        <v>0.23456790123456789</v>
      </c>
    </row>
    <row r="37" spans="2:3" x14ac:dyDescent="0.2">
      <c r="B37" s="71">
        <v>0.2</v>
      </c>
      <c r="C37" s="72">
        <f t="shared" si="0"/>
        <v>0.25</v>
      </c>
    </row>
    <row r="38" spans="2:3" x14ac:dyDescent="0.2">
      <c r="B38" s="71">
        <v>0.21</v>
      </c>
      <c r="C38" s="72">
        <f t="shared" si="0"/>
        <v>0.26582278481012656</v>
      </c>
    </row>
    <row r="39" spans="2:3" x14ac:dyDescent="0.2">
      <c r="B39" s="71">
        <v>0.22</v>
      </c>
      <c r="C39" s="72">
        <f t="shared" si="0"/>
        <v>0.28205128205128205</v>
      </c>
    </row>
    <row r="40" spans="2:3" x14ac:dyDescent="0.2">
      <c r="B40" s="71">
        <v>0.23</v>
      </c>
      <c r="C40" s="72">
        <f t="shared" si="0"/>
        <v>0.29870129870129869</v>
      </c>
    </row>
    <row r="41" spans="2:3" x14ac:dyDescent="0.2">
      <c r="B41" s="71">
        <v>0.24</v>
      </c>
      <c r="C41" s="72">
        <f t="shared" si="0"/>
        <v>0.31578947368421051</v>
      </c>
    </row>
    <row r="42" spans="2:3" x14ac:dyDescent="0.2">
      <c r="B42" s="71">
        <v>0.25</v>
      </c>
      <c r="C42" s="72">
        <f t="shared" si="0"/>
        <v>0.33333333333333331</v>
      </c>
    </row>
    <row r="43" spans="2:3" x14ac:dyDescent="0.2">
      <c r="B43" s="71">
        <v>0.26</v>
      </c>
      <c r="C43" s="72">
        <f t="shared" si="0"/>
        <v>0.35135135135135137</v>
      </c>
    </row>
    <row r="44" spans="2:3" x14ac:dyDescent="0.2">
      <c r="B44" s="71">
        <v>0.27</v>
      </c>
      <c r="C44" s="72">
        <f t="shared" si="0"/>
        <v>0.36986301369863017</v>
      </c>
    </row>
    <row r="45" spans="2:3" x14ac:dyDescent="0.2">
      <c r="B45" s="71">
        <v>0.28000000000000003</v>
      </c>
      <c r="C45" s="72">
        <f t="shared" si="0"/>
        <v>0.38888888888888895</v>
      </c>
    </row>
    <row r="46" spans="2:3" x14ac:dyDescent="0.2">
      <c r="B46" s="71">
        <v>0.28999999999999998</v>
      </c>
      <c r="C46" s="72">
        <f t="shared" si="0"/>
        <v>0.40845070422535212</v>
      </c>
    </row>
    <row r="47" spans="2:3" x14ac:dyDescent="0.2">
      <c r="B47" s="71">
        <v>0.3</v>
      </c>
      <c r="C47" s="72">
        <f t="shared" si="0"/>
        <v>0.4285714285714286</v>
      </c>
    </row>
    <row r="48" spans="2:3" x14ac:dyDescent="0.2">
      <c r="B48" s="71">
        <v>0.31</v>
      </c>
      <c r="C48" s="72">
        <f t="shared" si="0"/>
        <v>0.44927536231884063</v>
      </c>
    </row>
    <row r="49" spans="2:3" x14ac:dyDescent="0.2">
      <c r="B49" s="71">
        <v>0.32</v>
      </c>
      <c r="C49" s="72">
        <f t="shared" si="0"/>
        <v>0.4705882352941177</v>
      </c>
    </row>
    <row r="50" spans="2:3" x14ac:dyDescent="0.2">
      <c r="B50" s="71">
        <v>0.33</v>
      </c>
      <c r="C50" s="72">
        <f t="shared" si="0"/>
        <v>0.49253731343283591</v>
      </c>
    </row>
    <row r="51" spans="2:3" x14ac:dyDescent="0.2">
      <c r="B51" s="71">
        <v>0.34</v>
      </c>
      <c r="C51" s="72">
        <f t="shared" si="0"/>
        <v>0.51515151515151525</v>
      </c>
    </row>
    <row r="52" spans="2:3" x14ac:dyDescent="0.2">
      <c r="B52" s="71">
        <v>0.35</v>
      </c>
      <c r="C52" s="72">
        <f t="shared" si="0"/>
        <v>0.53846153846153844</v>
      </c>
    </row>
    <row r="53" spans="2:3" x14ac:dyDescent="0.2">
      <c r="B53" s="71">
        <v>0.36</v>
      </c>
      <c r="C53" s="72">
        <f t="shared" si="0"/>
        <v>0.5625</v>
      </c>
    </row>
    <row r="54" spans="2:3" x14ac:dyDescent="0.2">
      <c r="B54" s="71">
        <v>0.37</v>
      </c>
      <c r="C54" s="72">
        <f t="shared" si="0"/>
        <v>0.58730158730158732</v>
      </c>
    </row>
    <row r="55" spans="2:3" x14ac:dyDescent="0.2">
      <c r="B55" s="71">
        <v>0.38</v>
      </c>
      <c r="C55" s="72">
        <f t="shared" si="0"/>
        <v>0.61290322580645162</v>
      </c>
    </row>
    <row r="56" spans="2:3" x14ac:dyDescent="0.2">
      <c r="B56" s="71">
        <v>0.39</v>
      </c>
      <c r="C56" s="72">
        <f t="shared" si="0"/>
        <v>0.63934426229508201</v>
      </c>
    </row>
    <row r="57" spans="2:3" x14ac:dyDescent="0.2">
      <c r="B57" s="71">
        <v>0.4</v>
      </c>
      <c r="C57" s="72">
        <f t="shared" si="0"/>
        <v>0.66666666666666674</v>
      </c>
    </row>
    <row r="58" spans="2:3" x14ac:dyDescent="0.2">
      <c r="B58" s="71">
        <v>0.41</v>
      </c>
      <c r="C58" s="72">
        <f t="shared" si="0"/>
        <v>0.69491525423728795</v>
      </c>
    </row>
    <row r="59" spans="2:3" x14ac:dyDescent="0.2">
      <c r="B59" s="71">
        <v>0.42</v>
      </c>
      <c r="C59" s="72">
        <f t="shared" si="0"/>
        <v>0.72413793103448265</v>
      </c>
    </row>
    <row r="60" spans="2:3" x14ac:dyDescent="0.2">
      <c r="B60" s="71">
        <v>0.43</v>
      </c>
      <c r="C60" s="72">
        <f t="shared" si="0"/>
        <v>0.7543859649122806</v>
      </c>
    </row>
    <row r="61" spans="2:3" x14ac:dyDescent="0.2">
      <c r="B61" s="71">
        <v>0.44</v>
      </c>
      <c r="C61" s="72">
        <f t="shared" si="0"/>
        <v>0.7857142857142857</v>
      </c>
    </row>
    <row r="62" spans="2:3" x14ac:dyDescent="0.2">
      <c r="B62" s="71">
        <v>0.45</v>
      </c>
      <c r="C62" s="72">
        <f t="shared" si="0"/>
        <v>0.81818181818181812</v>
      </c>
    </row>
    <row r="63" spans="2:3" x14ac:dyDescent="0.2">
      <c r="B63" s="71">
        <v>0.46</v>
      </c>
      <c r="C63" s="72">
        <f t="shared" si="0"/>
        <v>0.85185185185185186</v>
      </c>
    </row>
    <row r="64" spans="2:3" x14ac:dyDescent="0.2">
      <c r="B64" s="71">
        <v>0.47</v>
      </c>
      <c r="C64" s="72">
        <f t="shared" si="0"/>
        <v>0.88679245283018859</v>
      </c>
    </row>
    <row r="65" spans="2:3" x14ac:dyDescent="0.2">
      <c r="B65" s="71">
        <v>0.48</v>
      </c>
      <c r="C65" s="72">
        <f t="shared" si="0"/>
        <v>0.92307692307692302</v>
      </c>
    </row>
    <row r="66" spans="2:3" x14ac:dyDescent="0.2">
      <c r="B66" s="71">
        <v>0.49</v>
      </c>
      <c r="C66" s="72">
        <f t="shared" si="0"/>
        <v>0.96078431372549011</v>
      </c>
    </row>
    <row r="67" spans="2:3" x14ac:dyDescent="0.2">
      <c r="B67" s="71">
        <v>0.5</v>
      </c>
      <c r="C67" s="72">
        <f t="shared" si="0"/>
        <v>1</v>
      </c>
    </row>
    <row r="68" spans="2:3" x14ac:dyDescent="0.2">
      <c r="B68" s="71">
        <v>0.51</v>
      </c>
      <c r="C68" s="72">
        <f t="shared" si="0"/>
        <v>1.0408163265306123</v>
      </c>
    </row>
    <row r="69" spans="2:3" x14ac:dyDescent="0.2">
      <c r="B69" s="71">
        <v>0.52</v>
      </c>
      <c r="C69" s="72">
        <f t="shared" si="0"/>
        <v>1.0833333333333335</v>
      </c>
    </row>
    <row r="70" spans="2:3" x14ac:dyDescent="0.2">
      <c r="B70" s="71">
        <v>0.53</v>
      </c>
      <c r="C70" s="72">
        <f t="shared" si="0"/>
        <v>1.1276595744680853</v>
      </c>
    </row>
    <row r="71" spans="2:3" x14ac:dyDescent="0.2">
      <c r="B71" s="71">
        <v>0.54</v>
      </c>
      <c r="C71" s="72">
        <f t="shared" si="0"/>
        <v>1.173913043478261</v>
      </c>
    </row>
    <row r="72" spans="2:3" x14ac:dyDescent="0.2">
      <c r="B72" s="71">
        <v>0.55000000000000004</v>
      </c>
      <c r="C72" s="72">
        <f t="shared" si="0"/>
        <v>1.2222222222222225</v>
      </c>
    </row>
    <row r="73" spans="2:3" x14ac:dyDescent="0.2">
      <c r="B73" s="71">
        <v>0.56000000000000005</v>
      </c>
      <c r="C73" s="72">
        <f t="shared" si="0"/>
        <v>1.2727272727272729</v>
      </c>
    </row>
    <row r="74" spans="2:3" x14ac:dyDescent="0.2">
      <c r="B74" s="71">
        <v>0.56999999999999995</v>
      </c>
      <c r="C74" s="72">
        <f t="shared" si="0"/>
        <v>1.3255813953488369</v>
      </c>
    </row>
    <row r="75" spans="2:3" x14ac:dyDescent="0.2">
      <c r="B75" s="71">
        <v>0.57999999999999996</v>
      </c>
      <c r="C75" s="72">
        <f t="shared" si="0"/>
        <v>1.3809523809523807</v>
      </c>
    </row>
    <row r="76" spans="2:3" x14ac:dyDescent="0.2">
      <c r="B76" s="71">
        <v>0.59</v>
      </c>
      <c r="C76" s="72">
        <f t="shared" si="0"/>
        <v>1.4390243902439022</v>
      </c>
    </row>
    <row r="77" spans="2:3" x14ac:dyDescent="0.2">
      <c r="B77" s="71">
        <v>0.6</v>
      </c>
      <c r="C77" s="72">
        <f t="shared" si="0"/>
        <v>1.4999999999999998</v>
      </c>
    </row>
    <row r="78" spans="2:3" x14ac:dyDescent="0.2">
      <c r="B78" s="71">
        <v>0.61</v>
      </c>
      <c r="C78" s="72">
        <f t="shared" si="0"/>
        <v>1.5641025641025641</v>
      </c>
    </row>
    <row r="79" spans="2:3" x14ac:dyDescent="0.2">
      <c r="B79" s="71">
        <v>0.62</v>
      </c>
      <c r="C79" s="72">
        <f t="shared" si="0"/>
        <v>1.631578947368421</v>
      </c>
    </row>
    <row r="80" spans="2:3" x14ac:dyDescent="0.2">
      <c r="B80" s="71">
        <v>0.63</v>
      </c>
      <c r="C80" s="72">
        <f t="shared" si="0"/>
        <v>1.7027027027027026</v>
      </c>
    </row>
    <row r="81" spans="1:3" x14ac:dyDescent="0.2">
      <c r="B81" s="71">
        <v>0.64</v>
      </c>
      <c r="C81" s="72">
        <f t="shared" si="0"/>
        <v>1.7777777777777779</v>
      </c>
    </row>
    <row r="82" spans="1:3" x14ac:dyDescent="0.2">
      <c r="B82" s="71">
        <v>0.65</v>
      </c>
      <c r="C82" s="72">
        <f t="shared" si="0"/>
        <v>1.8571428571428574</v>
      </c>
    </row>
    <row r="83" spans="1:3" x14ac:dyDescent="0.2">
      <c r="A83" s="56"/>
      <c r="B83" s="71">
        <v>0.66</v>
      </c>
      <c r="C83" s="72">
        <f t="shared" ref="C83:C117" si="1">B83/(1-B83)</f>
        <v>1.9411764705882355</v>
      </c>
    </row>
    <row r="84" spans="1:3" x14ac:dyDescent="0.2">
      <c r="A84" s="56"/>
      <c r="B84" s="71">
        <v>0.67</v>
      </c>
      <c r="C84" s="72">
        <f t="shared" si="1"/>
        <v>2.0303030303030307</v>
      </c>
    </row>
    <row r="85" spans="1:3" x14ac:dyDescent="0.2">
      <c r="A85" s="56"/>
      <c r="B85" s="71">
        <v>0.68</v>
      </c>
      <c r="C85" s="72">
        <f t="shared" si="1"/>
        <v>2.1250000000000004</v>
      </c>
    </row>
    <row r="86" spans="1:3" x14ac:dyDescent="0.2">
      <c r="A86" s="56"/>
      <c r="B86" s="71">
        <v>0.69</v>
      </c>
      <c r="C86" s="72">
        <f t="shared" si="1"/>
        <v>2.2258064516129026</v>
      </c>
    </row>
    <row r="87" spans="1:3" x14ac:dyDescent="0.2">
      <c r="A87" s="56"/>
      <c r="B87" s="71">
        <v>0.7</v>
      </c>
      <c r="C87" s="72">
        <f t="shared" si="1"/>
        <v>2.333333333333333</v>
      </c>
    </row>
    <row r="88" spans="1:3" x14ac:dyDescent="0.2">
      <c r="A88" s="56"/>
      <c r="B88" s="71">
        <v>0.71</v>
      </c>
      <c r="C88" s="72">
        <f t="shared" si="1"/>
        <v>2.4482758620689653</v>
      </c>
    </row>
    <row r="89" spans="1:3" x14ac:dyDescent="0.2">
      <c r="A89" s="56"/>
      <c r="B89" s="71">
        <v>0.72</v>
      </c>
      <c r="C89" s="72">
        <f t="shared" si="1"/>
        <v>2.5714285714285712</v>
      </c>
    </row>
    <row r="90" spans="1:3" x14ac:dyDescent="0.2">
      <c r="B90" s="71">
        <v>0.73</v>
      </c>
      <c r="C90" s="72">
        <f t="shared" si="1"/>
        <v>2.7037037037037033</v>
      </c>
    </row>
    <row r="91" spans="1:3" x14ac:dyDescent="0.2">
      <c r="B91" s="71">
        <v>0.74</v>
      </c>
      <c r="C91" s="72">
        <f t="shared" si="1"/>
        <v>2.8461538461538458</v>
      </c>
    </row>
    <row r="92" spans="1:3" x14ac:dyDescent="0.2">
      <c r="B92" s="71">
        <v>0.75</v>
      </c>
      <c r="C92" s="72">
        <f t="shared" si="1"/>
        <v>3</v>
      </c>
    </row>
    <row r="93" spans="1:3" x14ac:dyDescent="0.2">
      <c r="B93" s="71">
        <v>0.76</v>
      </c>
      <c r="C93" s="72">
        <f t="shared" si="1"/>
        <v>3.166666666666667</v>
      </c>
    </row>
    <row r="94" spans="1:3" x14ac:dyDescent="0.2">
      <c r="B94" s="71">
        <v>0.77</v>
      </c>
      <c r="C94" s="72">
        <f t="shared" si="1"/>
        <v>3.347826086956522</v>
      </c>
    </row>
    <row r="95" spans="1:3" x14ac:dyDescent="0.2">
      <c r="B95" s="71">
        <v>0.78</v>
      </c>
      <c r="C95" s="72">
        <f t="shared" si="1"/>
        <v>3.5454545454545459</v>
      </c>
    </row>
    <row r="96" spans="1:3" x14ac:dyDescent="0.2">
      <c r="B96" s="71">
        <v>0.79</v>
      </c>
      <c r="C96" s="72">
        <f t="shared" si="1"/>
        <v>3.7619047619047628</v>
      </c>
    </row>
    <row r="97" spans="1:3" x14ac:dyDescent="0.2">
      <c r="B97" s="71">
        <v>0.8</v>
      </c>
      <c r="C97" s="72">
        <f t="shared" si="1"/>
        <v>4.0000000000000009</v>
      </c>
    </row>
    <row r="98" spans="1:3" x14ac:dyDescent="0.2">
      <c r="B98" s="71">
        <v>0.81</v>
      </c>
      <c r="C98" s="72">
        <f t="shared" si="1"/>
        <v>4.2631578947368434</v>
      </c>
    </row>
    <row r="99" spans="1:3" x14ac:dyDescent="0.2">
      <c r="B99" s="71">
        <v>0.82</v>
      </c>
      <c r="C99" s="72">
        <f t="shared" si="1"/>
        <v>4.5555555555555545</v>
      </c>
    </row>
    <row r="100" spans="1:3" x14ac:dyDescent="0.2">
      <c r="B100" s="71">
        <v>0.83</v>
      </c>
      <c r="C100" s="72">
        <f t="shared" si="1"/>
        <v>4.8823529411764692</v>
      </c>
    </row>
    <row r="101" spans="1:3" x14ac:dyDescent="0.2">
      <c r="B101" s="71">
        <v>0.84</v>
      </c>
      <c r="C101" s="72">
        <f t="shared" si="1"/>
        <v>5.2499999999999991</v>
      </c>
    </row>
    <row r="102" spans="1:3" x14ac:dyDescent="0.2">
      <c r="B102" s="71">
        <v>0.85</v>
      </c>
      <c r="C102" s="72">
        <f t="shared" si="1"/>
        <v>5.6666666666666661</v>
      </c>
    </row>
    <row r="103" spans="1:3" x14ac:dyDescent="0.2">
      <c r="B103" s="71">
        <v>0.86</v>
      </c>
      <c r="C103" s="72">
        <f t="shared" si="1"/>
        <v>6.1428571428571423</v>
      </c>
    </row>
    <row r="104" spans="1:3" x14ac:dyDescent="0.2">
      <c r="B104" s="71">
        <v>0.87</v>
      </c>
      <c r="C104" s="72">
        <f t="shared" si="1"/>
        <v>6.6923076923076916</v>
      </c>
    </row>
    <row r="105" spans="1:3" x14ac:dyDescent="0.2">
      <c r="B105" s="71">
        <v>0.88</v>
      </c>
      <c r="C105" s="72">
        <f t="shared" si="1"/>
        <v>7.3333333333333339</v>
      </c>
    </row>
    <row r="106" spans="1:3" x14ac:dyDescent="0.2">
      <c r="B106" s="71">
        <v>0.89</v>
      </c>
      <c r="C106" s="72">
        <f t="shared" si="1"/>
        <v>8.0909090909090917</v>
      </c>
    </row>
    <row r="107" spans="1:3" x14ac:dyDescent="0.2">
      <c r="B107" s="71">
        <v>0.9</v>
      </c>
      <c r="C107" s="72">
        <f t="shared" si="1"/>
        <v>9.0000000000000018</v>
      </c>
    </row>
    <row r="108" spans="1:3" x14ac:dyDescent="0.2">
      <c r="B108" s="71">
        <v>0.91</v>
      </c>
      <c r="C108" s="72">
        <f t="shared" si="1"/>
        <v>10.111111111111114</v>
      </c>
    </row>
    <row r="109" spans="1:3" x14ac:dyDescent="0.2">
      <c r="B109" s="71">
        <v>0.92</v>
      </c>
      <c r="C109" s="72">
        <f t="shared" si="1"/>
        <v>11.500000000000007</v>
      </c>
    </row>
    <row r="110" spans="1:3" x14ac:dyDescent="0.2">
      <c r="B110" s="71">
        <v>0.93</v>
      </c>
      <c r="C110" s="72">
        <f t="shared" si="1"/>
        <v>13.285714285714295</v>
      </c>
    </row>
    <row r="111" spans="1:3" x14ac:dyDescent="0.2">
      <c r="B111" s="71">
        <v>0.94</v>
      </c>
      <c r="C111" s="72">
        <f t="shared" si="1"/>
        <v>15.666666666666652</v>
      </c>
    </row>
    <row r="112" spans="1:3" x14ac:dyDescent="0.2">
      <c r="A112" s="73"/>
      <c r="B112" s="71">
        <v>0.95</v>
      </c>
      <c r="C112" s="72">
        <f t="shared" si="1"/>
        <v>18.999999999999982</v>
      </c>
    </row>
    <row r="113" spans="1:3" x14ac:dyDescent="0.2">
      <c r="A113" s="73"/>
      <c r="B113" s="71">
        <v>0.96</v>
      </c>
      <c r="C113" s="72">
        <f t="shared" si="1"/>
        <v>23.999999999999979</v>
      </c>
    </row>
    <row r="114" spans="1:3" x14ac:dyDescent="0.2">
      <c r="A114" s="73"/>
      <c r="B114" s="71">
        <v>0.97</v>
      </c>
      <c r="C114" s="72">
        <f t="shared" si="1"/>
        <v>32.3333333333333</v>
      </c>
    </row>
    <row r="115" spans="1:3" x14ac:dyDescent="0.2">
      <c r="A115" s="73"/>
      <c r="B115" s="71">
        <v>0.98</v>
      </c>
      <c r="C115" s="72">
        <f t="shared" si="1"/>
        <v>48.999999999999957</v>
      </c>
    </row>
    <row r="116" spans="1:3" x14ac:dyDescent="0.2">
      <c r="A116" s="73"/>
      <c r="B116" s="71">
        <v>0.99</v>
      </c>
      <c r="C116" s="72">
        <f t="shared" si="1"/>
        <v>98.999999999999915</v>
      </c>
    </row>
    <row r="117" spans="1:3" x14ac:dyDescent="0.2">
      <c r="A117" s="73"/>
      <c r="B117" s="71">
        <v>1</v>
      </c>
      <c r="C117" s="72" t="e">
        <f t="shared" si="1"/>
        <v>#DIV/0!</v>
      </c>
    </row>
    <row r="118" spans="1:3" x14ac:dyDescent="0.2">
      <c r="A118" s="73"/>
    </row>
    <row r="119" spans="1:3" hidden="1" x14ac:dyDescent="0.2">
      <c r="A119" s="73"/>
    </row>
    <row r="120" spans="1:3" hidden="1" x14ac:dyDescent="0.2">
      <c r="A120" s="73"/>
    </row>
    <row r="121" spans="1:3" hidden="1" x14ac:dyDescent="0.2">
      <c r="A121" s="73"/>
    </row>
  </sheetData>
  <sheetProtection algorithmName="SHA-512" hashValue="drR9sD6Y5gxuHswB6YFnYHvvEqZhTmbkWcppT6VE9R6CavMRwZ6828FGam+AA/+/BrvVINljFifBMDwT84HQhQ==" saltValue="C1vyqlvVxtfq05litKITWg==" spinCount="100000" sheet="1" objects="1" scenarios="1"/>
  <mergeCells count="2">
    <mergeCell ref="M3:O3"/>
    <mergeCell ref="M4:O4"/>
  </mergeCells>
  <hyperlinks>
    <hyperlink ref="M4" r:id="rId1" xr:uid="{EDC83A43-5CA4-4D6B-888E-EACF1A77D712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LIMITA LAS PERDIDAS 1</vt:lpstr>
      <vt:lpstr>LIMITA LAS PERDIDAS 2</vt:lpstr>
      <vt:lpstr>LIMITA LAS PERDIDAS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</dc:creator>
  <cp:lastModifiedBy>Cristian</cp:lastModifiedBy>
  <dcterms:created xsi:type="dcterms:W3CDTF">2022-03-07T23:14:43Z</dcterms:created>
  <dcterms:modified xsi:type="dcterms:W3CDTF">2022-03-14T02:21:55Z</dcterms:modified>
</cp:coreProperties>
</file>