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an\Desktop\NUEVOS CLIENTES\"/>
    </mc:Choice>
  </mc:AlternateContent>
  <xr:revisionPtr revIDLastSave="0" documentId="13_ncr:1_{FA33F137-50F7-43D9-9917-B38110688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esgo de Ruina (RoR)" sheetId="3" r:id="rId1"/>
  </sheets>
  <calcPr calcId="191029"/>
</workbook>
</file>

<file path=xl/calcChain.xml><?xml version="1.0" encoding="utf-8"?>
<calcChain xmlns="http://schemas.openxmlformats.org/spreadsheetml/2006/main">
  <c r="O10" i="3" l="1"/>
  <c r="L36" i="3"/>
  <c r="M34" i="3"/>
  <c r="O29" i="3"/>
  <c r="L7" i="3"/>
  <c r="J9" i="3" s="1"/>
  <c r="L30" i="3" l="1"/>
  <c r="O33" i="3"/>
  <c r="M32" i="3"/>
  <c r="J32" i="3"/>
  <c r="M26" i="3"/>
  <c r="O15" i="3"/>
  <c r="M12" i="3"/>
  <c r="L14" i="3" s="1"/>
  <c r="M17" i="3"/>
  <c r="J34" i="3" l="1"/>
  <c r="O14" i="3"/>
  <c r="O32" i="3" l="1"/>
</calcChain>
</file>

<file path=xl/sharedStrings.xml><?xml version="1.0" encoding="utf-8"?>
<sst xmlns="http://schemas.openxmlformats.org/spreadsheetml/2006/main" count="42" uniqueCount="33">
  <si>
    <t>P</t>
  </si>
  <si>
    <t>EL RIESGO DE RUINA (RoR) EN EL TRADING</t>
  </si>
  <si>
    <t>Capital Inicial</t>
  </si>
  <si>
    <t>&lt;&gt;</t>
  </si>
  <si>
    <t>Monto Total 
de Riesgo</t>
  </si>
  <si>
    <t>Nivel de Ruina
Del Capital Inicial</t>
  </si>
  <si>
    <t>% Acierto</t>
  </si>
  <si>
    <t>%Fallo</t>
  </si>
  <si>
    <t>Ventaja</t>
  </si>
  <si>
    <t>Riesgo por 
Operación</t>
  </si>
  <si>
    <t>U</t>
  </si>
  <si>
    <t>RoR</t>
  </si>
  <si>
    <r>
      <rPr>
        <b/>
        <sz val="11"/>
        <color theme="1"/>
        <rFont val="Calibri"/>
        <family val="2"/>
        <scheme val="minor"/>
      </rPr>
      <t>¡ÚNETE!</t>
    </r>
    <r>
      <rPr>
        <sz val="11"/>
        <color theme="1"/>
        <rFont val="Calibri"/>
        <family val="2"/>
        <scheme val="minor"/>
      </rPr>
      <t xml:space="preserve"> A MIS REDES SOCIALES</t>
    </r>
  </si>
  <si>
    <t>EL RIESGO</t>
  </si>
  <si>
    <t>DE RUINA (RoR)</t>
  </si>
  <si>
    <t>Perry J. Kaufman</t>
  </si>
  <si>
    <t>Avg. Win $</t>
  </si>
  <si>
    <t>Avg. Loss $</t>
  </si>
  <si>
    <t>Avg. Win %</t>
  </si>
  <si>
    <t>Avg. Loss %</t>
  </si>
  <si>
    <t>Z</t>
  </si>
  <si>
    <t>A</t>
  </si>
  <si>
    <r>
      <t xml:space="preserve">Existe una </t>
    </r>
    <r>
      <rPr>
        <b/>
        <sz val="12"/>
        <color theme="0"/>
        <rFont val="Calibri"/>
        <family val="2"/>
        <scheme val="minor"/>
      </rPr>
      <t>Probabilidad</t>
    </r>
    <r>
      <rPr>
        <sz val="12"/>
        <color theme="0"/>
        <rFont val="Calibri"/>
        <family val="2"/>
        <scheme val="minor"/>
      </rPr>
      <t xml:space="preserve"> de</t>
    </r>
  </si>
  <si>
    <r>
      <t xml:space="preserve">de </t>
    </r>
    <r>
      <rPr>
        <b/>
        <sz val="12"/>
        <color theme="0"/>
        <rFont val="Calibri"/>
        <family val="2"/>
        <scheme val="minor"/>
      </rPr>
      <t>perder</t>
    </r>
    <r>
      <rPr>
        <sz val="12"/>
        <color theme="0"/>
        <rFont val="Calibri"/>
        <family val="2"/>
        <scheme val="minor"/>
      </rPr>
      <t xml:space="preserve"> el</t>
    </r>
  </si>
  <si>
    <r>
      <t>del</t>
    </r>
    <r>
      <rPr>
        <b/>
        <sz val="12"/>
        <color theme="0"/>
        <rFont val="Calibri"/>
        <family val="2"/>
        <scheme val="minor"/>
      </rPr>
      <t xml:space="preserve"> capital inicial</t>
    </r>
  </si>
  <si>
    <t>Ralph Vince</t>
  </si>
  <si>
    <t>https://youtu.be/axyGqJFRM7Q</t>
  </si>
  <si>
    <t>Mirá los vídeos explicativos aquí:</t>
  </si>
  <si>
    <t>https://youtu.be/axyGqJFRM7Q?t=636</t>
  </si>
  <si>
    <t>El Riesgo de Ruina aplicando Montecarlo</t>
  </si>
  <si>
    <t>La Simulación de Montecarlo</t>
  </si>
  <si>
    <t>https://youtu.be/iEIFju7YqqU</t>
  </si>
  <si>
    <t>https://youtu.be/Ch96rGKdzQs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</si>
</sst>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D6D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9" fontId="0" fillId="3" borderId="1" xfId="3" applyFont="1" applyFill="1" applyBorder="1" applyAlignment="1" applyProtection="1">
      <alignment horizontal="center" vertical="center"/>
      <protection locked="0"/>
    </xf>
    <xf numFmtId="165" fontId="0" fillId="5" borderId="1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9" fontId="0" fillId="4" borderId="1" xfId="3" applyFont="1" applyFill="1" applyBorder="1" applyAlignment="1" applyProtection="1">
      <alignment horizontal="center" vertical="center"/>
      <protection locked="0"/>
    </xf>
    <xf numFmtId="10" fontId="11" fillId="9" borderId="0" xfId="0" applyNumberFormat="1" applyFont="1" applyFill="1" applyAlignment="1" applyProtection="1">
      <alignment horizontal="center"/>
      <protection locked="0"/>
    </xf>
    <xf numFmtId="0" fontId="10" fillId="9" borderId="0" xfId="0" applyFont="1" applyFill="1" applyProtection="1">
      <protection locked="0"/>
    </xf>
    <xf numFmtId="9" fontId="11" fillId="9" borderId="0" xfId="0" applyNumberFormat="1" applyFont="1" applyFill="1" applyAlignment="1" applyProtection="1">
      <alignment horizontal="center" vertical="center"/>
      <protection locked="0"/>
    </xf>
    <xf numFmtId="0" fontId="10" fillId="9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3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164" fontId="0" fillId="4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hidden="1"/>
    </xf>
    <xf numFmtId="10" fontId="7" fillId="6" borderId="2" xfId="0" applyNumberFormat="1" applyFont="1" applyFill="1" applyBorder="1" applyAlignment="1" applyProtection="1">
      <alignment horizontal="center" vertical="center"/>
      <protection locked="0"/>
    </xf>
    <xf numFmtId="10" fontId="7" fillId="6" borderId="3" xfId="0" applyNumberFormat="1" applyFont="1" applyFill="1" applyBorder="1" applyAlignment="1" applyProtection="1">
      <alignment horizontal="center" vertical="center"/>
      <protection locked="0"/>
    </xf>
    <xf numFmtId="0" fontId="10" fillId="9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hidden="1"/>
    </xf>
    <xf numFmtId="0" fontId="3" fillId="0" borderId="0" xfId="2" applyAlignment="1" applyProtection="1">
      <alignment horizontal="center"/>
      <protection hidden="1"/>
    </xf>
    <xf numFmtId="0" fontId="3" fillId="0" borderId="0" xfId="2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4">
    <cellStyle name="Hipervínculo" xfId="2" builtinId="8"/>
    <cellStyle name="Migliaia 2" xfId="1" xr:uid="{00000000-0005-0000-0000-000001000000}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00FF"/>
      <color rgb="FFFFFFCC"/>
      <color rgb="FFFEA0A0"/>
      <color rgb="FF000099"/>
      <color rgb="FFFF3300"/>
      <color rgb="FFFED6D6"/>
      <color rgb="FFFEBABA"/>
      <color rgb="FF686868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/Matem%C3%A1ticaDelTradingFx/videos" TargetMode="External"/><Relationship Id="rId3" Type="http://schemas.openxmlformats.org/officeDocument/2006/relationships/image" Target="../media/image3.gif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Matem%C3%A1tica-Del-Trading-101588641983792" TargetMode="External"/><Relationship Id="rId11" Type="http://schemas.openxmlformats.org/officeDocument/2006/relationships/image" Target="../media/image8.png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openxmlformats.org/officeDocument/2006/relationships/hyperlink" Target="https://t.me/MatematicasdelTradingFx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150537</xdr:colOff>
      <xdr:row>3</xdr:row>
      <xdr:rowOff>180976</xdr:rowOff>
    </xdr:from>
    <xdr:to>
      <xdr:col>7</xdr:col>
      <xdr:colOff>161926</xdr:colOff>
      <xdr:row>17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7B3F1D-5868-4EBF-958D-B6F0E5D460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148"/>
        <a:stretch/>
      </xdr:blipFill>
      <xdr:spPr>
        <a:xfrm>
          <a:off x="150537" y="857251"/>
          <a:ext cx="4954864" cy="3209924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28576</xdr:colOff>
      <xdr:row>14</xdr:row>
      <xdr:rowOff>26644</xdr:rowOff>
    </xdr:from>
    <xdr:to>
      <xdr:col>22</xdr:col>
      <xdr:colOff>152400</xdr:colOff>
      <xdr:row>15</xdr:row>
      <xdr:rowOff>190187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8B45103-0102-48A5-9B54-9880C9A40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9" r="18870"/>
        <a:stretch/>
      </xdr:blipFill>
      <xdr:spPr bwMode="auto">
        <a:xfrm>
          <a:off x="13011151" y="3246094"/>
          <a:ext cx="2409824" cy="36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646525</xdr:colOff>
      <xdr:row>8</xdr:row>
      <xdr:rowOff>28574</xdr:rowOff>
    </xdr:from>
    <xdr:to>
      <xdr:col>21</xdr:col>
      <xdr:colOff>351250</xdr:colOff>
      <xdr:row>13</xdr:row>
      <xdr:rowOff>57149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2A17D77B-6C69-49C4-BE9B-11614A910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9100" y="1847849"/>
          <a:ext cx="1228725" cy="122872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18</xdr:col>
      <xdr:colOff>751308</xdr:colOff>
      <xdr:row>18</xdr:row>
      <xdr:rowOff>161925</xdr:rowOff>
    </xdr:from>
    <xdr:to>
      <xdr:col>19</xdr:col>
      <xdr:colOff>704556</xdr:colOff>
      <xdr:row>22</xdr:row>
      <xdr:rowOff>123825</xdr:rowOff>
    </xdr:to>
    <xdr:pic>
      <xdr:nvPicPr>
        <xdr:cNvPr id="5" name="Imag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42553A-C33B-4C5A-BAE8-8BC34910D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71883" y="4343400"/>
          <a:ext cx="715248" cy="723900"/>
        </a:xfrm>
        <a:prstGeom prst="rect">
          <a:avLst/>
        </a:prstGeom>
      </xdr:spPr>
    </xdr:pic>
    <xdr:clientData/>
  </xdr:twoCellAnchor>
  <xdr:twoCellAnchor editAs="oneCell">
    <xdr:from>
      <xdr:col>20</xdr:col>
      <xdr:colOff>142875</xdr:colOff>
      <xdr:row>18</xdr:row>
      <xdr:rowOff>161925</xdr:rowOff>
    </xdr:from>
    <xdr:to>
      <xdr:col>21</xdr:col>
      <xdr:colOff>57151</xdr:colOff>
      <xdr:row>22</xdr:row>
      <xdr:rowOff>76201</xdr:rowOff>
    </xdr:to>
    <xdr:pic>
      <xdr:nvPicPr>
        <xdr:cNvPr id="6" name="Imagen 5" descr="Facebook - Home | Facebook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8EC3511-6430-4BC7-8A8F-D87EDDE3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4343400"/>
          <a:ext cx="67627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276225</xdr:colOff>
      <xdr:row>19</xdr:row>
      <xdr:rowOff>66675</xdr:rowOff>
    </xdr:from>
    <xdr:to>
      <xdr:col>22</xdr:col>
      <xdr:colOff>190500</xdr:colOff>
      <xdr:row>22</xdr:row>
      <xdr:rowOff>38100</xdr:rowOff>
    </xdr:to>
    <xdr:pic>
      <xdr:nvPicPr>
        <xdr:cNvPr id="7" name="Imagen 6" descr="YouTube - Aplicaciones en Google Play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45BE789-0DCD-4148-AFF3-EDDEFE73A1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" t="16016" r="2734" b="16016"/>
        <a:stretch/>
      </xdr:blipFill>
      <xdr:spPr bwMode="auto">
        <a:xfrm>
          <a:off x="14782800" y="4438650"/>
          <a:ext cx="6762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21</xdr:row>
      <xdr:rowOff>28576</xdr:rowOff>
    </xdr:from>
    <xdr:to>
      <xdr:col>7</xdr:col>
      <xdr:colOff>171450</xdr:colOff>
      <xdr:row>37</xdr:row>
      <xdr:rowOff>142876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5391EC4-E0F2-4576-A848-C9C2E9BE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81551"/>
          <a:ext cx="495300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133350</xdr:rowOff>
    </xdr:from>
    <xdr:to>
      <xdr:col>7</xdr:col>
      <xdr:colOff>161925</xdr:colOff>
      <xdr:row>55</xdr:row>
      <xdr:rowOff>76200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F428A1C-7B49-4D4B-9A89-8D97F082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43975"/>
          <a:ext cx="49530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257175</xdr:colOff>
      <xdr:row>46</xdr:row>
      <xdr:rowOff>19050</xdr:rowOff>
    </xdr:from>
    <xdr:to>
      <xdr:col>9</xdr:col>
      <xdr:colOff>133351</xdr:colOff>
      <xdr:row>48</xdr:row>
      <xdr:rowOff>133350</xdr:rowOff>
    </xdr:to>
    <xdr:sp macro="" textlink="">
      <xdr:nvSpPr>
        <xdr:cNvPr id="12" name="Flecha: a la derecha 11">
          <a:extLst>
            <a:ext uri="{FF2B5EF4-FFF2-40B4-BE49-F238E27FC236}">
              <a16:creationId xmlns:a16="http://schemas.microsoft.com/office/drawing/2014/main" id="{68DA8CD5-BE2E-4802-A547-8CF3FCD20DD8}"/>
            </a:ext>
          </a:extLst>
        </xdr:cNvPr>
        <xdr:cNvSpPr/>
      </xdr:nvSpPr>
      <xdr:spPr>
        <a:xfrm>
          <a:off x="5200650" y="9982200"/>
          <a:ext cx="1533526" cy="495300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 b="1"/>
            <a:t>CONÓCELO</a:t>
          </a:r>
          <a:r>
            <a:rPr lang="es-PE" sz="1200" b="1" baseline="0"/>
            <a:t> AQUÍ</a:t>
          </a:r>
          <a:endParaRPr lang="es-PE" sz="1200" b="1"/>
        </a:p>
      </xdr:txBody>
    </xdr:sp>
    <xdr:clientData/>
  </xdr:twoCellAnchor>
  <xdr:twoCellAnchor>
    <xdr:from>
      <xdr:col>17</xdr:col>
      <xdr:colOff>9524</xdr:colOff>
      <xdr:row>29</xdr:row>
      <xdr:rowOff>266699</xdr:rowOff>
    </xdr:from>
    <xdr:to>
      <xdr:col>23</xdr:col>
      <xdr:colOff>171449</xdr:colOff>
      <xdr:row>53</xdr:row>
      <xdr:rowOff>9526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1AF59D5-ADDC-42B2-9E6F-D5FC3BEE021D}"/>
            </a:ext>
          </a:extLst>
        </xdr:cNvPr>
        <xdr:cNvSpPr txBox="1"/>
      </xdr:nvSpPr>
      <xdr:spPr>
        <a:xfrm>
          <a:off x="12020549" y="6762749"/>
          <a:ext cx="4181475" cy="45529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¿Cuál es el riesgo de la ruina? </a:t>
          </a:r>
          <a:r>
            <a:rPr lang="es-PE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la cantidad de capital que está dispuesto a arriesgar antes de tener que dejar de operar (comúnmente llamado "punto de ruina" o "máxima reducción"). Tenga en cuenta que no es el capital total de su cuenta, ya que NUNCA debe arriesgar el 100% de su capital.</a:t>
          </a:r>
        </a:p>
        <a:p>
          <a:r>
            <a:rPr lang="es-PE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riesgo de ruina es un concepto estadístico que corresponde a la probabilidad de alcanzar este nivel de ruina. Idealmente, un trader nunca debe tener un Drawdown del 50% como máximo, ya que debe lograr un retorno del 100% sólo para alcanzar el punto de equilibrio.</a:t>
          </a:r>
        </a:p>
        <a:p>
          <a:r>
            <a:rPr lang="es-PE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supuesto que no es posible obtener beneficios sin correr algún riesgo, pero es imperativo que usted sepa cuál es su riesgo y que esté dispuesto a correrlo. Si no estás dispuesto a asumir riesgos en tu cuenta, entonces el comercio no es para ti, es tan simple como eso.</a:t>
          </a:r>
        </a:p>
        <a:p>
          <a:r>
            <a:rPr lang="es-PE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ideal sería que estuviera dispuesto a arriesgar el 25-30% de su cuenta como un punto de ruina MÁXIMO antes de tener que dejar de operar, y luego revisar su plan de operaciones para nuevos objetivos y parámetros de riesgo para determinar si puede continuar operando, y luego desarrollar un nuevo plan si es necesario. </a:t>
          </a:r>
        </a:p>
        <a:p>
          <a:endParaRPr lang="es-PE" sz="1100"/>
        </a:p>
      </xdr:txBody>
    </xdr:sp>
    <xdr:clientData/>
  </xdr:twoCellAnchor>
  <xdr:twoCellAnchor>
    <xdr:from>
      <xdr:col>18</xdr:col>
      <xdr:colOff>552450</xdr:colOff>
      <xdr:row>25</xdr:row>
      <xdr:rowOff>161925</xdr:rowOff>
    </xdr:from>
    <xdr:to>
      <xdr:col>19</xdr:col>
      <xdr:colOff>28575</xdr:colOff>
      <xdr:row>27</xdr:row>
      <xdr:rowOff>47625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C03DDF9B-0F1A-474B-8F34-5F57F7D46C54}"/>
            </a:ext>
          </a:extLst>
        </xdr:cNvPr>
        <xdr:cNvSpPr/>
      </xdr:nvSpPr>
      <xdr:spPr>
        <a:xfrm>
          <a:off x="12773025" y="5676900"/>
          <a:ext cx="238125" cy="2667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1</a:t>
          </a:r>
        </a:p>
      </xdr:txBody>
    </xdr:sp>
    <xdr:clientData/>
  </xdr:twoCellAnchor>
  <xdr:twoCellAnchor>
    <xdr:from>
      <xdr:col>18</xdr:col>
      <xdr:colOff>552450</xdr:colOff>
      <xdr:row>27</xdr:row>
      <xdr:rowOff>323850</xdr:rowOff>
    </xdr:from>
    <xdr:to>
      <xdr:col>19</xdr:col>
      <xdr:colOff>28575</xdr:colOff>
      <xdr:row>28</xdr:row>
      <xdr:rowOff>228600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BC012BAB-6FF0-40EC-B577-B03B33CF09A1}"/>
            </a:ext>
          </a:extLst>
        </xdr:cNvPr>
        <xdr:cNvSpPr/>
      </xdr:nvSpPr>
      <xdr:spPr>
        <a:xfrm>
          <a:off x="12773025" y="6219825"/>
          <a:ext cx="238125" cy="2667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2</a:t>
          </a:r>
        </a:p>
      </xdr:txBody>
    </xdr:sp>
    <xdr:clientData/>
  </xdr:twoCellAnchor>
  <xdr:twoCellAnchor>
    <xdr:from>
      <xdr:col>7</xdr:col>
      <xdr:colOff>352425</xdr:colOff>
      <xdr:row>40</xdr:row>
      <xdr:rowOff>76200</xdr:rowOff>
    </xdr:from>
    <xdr:to>
      <xdr:col>15</xdr:col>
      <xdr:colOff>800100</xdr:colOff>
      <xdr:row>43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0E8516A-8D79-47D6-9F4E-6DC4DF23BE34}"/>
            </a:ext>
          </a:extLst>
        </xdr:cNvPr>
        <xdr:cNvSpPr txBox="1"/>
      </xdr:nvSpPr>
      <xdr:spPr>
        <a:xfrm>
          <a:off x="5295900" y="8886825"/>
          <a:ext cx="5848350" cy="59055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/>
            <a:t>     </a:t>
          </a:r>
          <a:r>
            <a:rPr lang="es-PE" sz="1400" b="1">
              <a:solidFill>
                <a:schemeClr val="bg1"/>
              </a:solidFill>
            </a:rPr>
            <a:t>EL MEJOR MÉTODO PARA EL CÁLCULO DEL RIESGO DE RUINA </a:t>
          </a:r>
        </a:p>
        <a:p>
          <a:pPr algn="ctr"/>
          <a:r>
            <a:rPr lang="es-PE" sz="1400" b="1">
              <a:solidFill>
                <a:schemeClr val="bg1"/>
              </a:solidFill>
            </a:rPr>
            <a:t>ES MEDIANTE MONTECARLO EN BASE A</a:t>
          </a:r>
          <a:r>
            <a:rPr lang="es-PE" sz="1400" b="1" baseline="0">
              <a:solidFill>
                <a:schemeClr val="bg1"/>
              </a:solidFill>
            </a:rPr>
            <a:t> TÚ</a:t>
          </a:r>
          <a:r>
            <a:rPr lang="es-PE" sz="1400" b="1">
              <a:solidFill>
                <a:schemeClr val="bg1"/>
              </a:solidFill>
            </a:rPr>
            <a:t> HISTORIAL DE OPERACIONES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iEIFju7YqqU" TargetMode="External"/><Relationship Id="rId2" Type="http://schemas.openxmlformats.org/officeDocument/2006/relationships/hyperlink" Target="https://youtu.be/axyGqJFRM7Q?t=636" TargetMode="External"/><Relationship Id="rId1" Type="http://schemas.openxmlformats.org/officeDocument/2006/relationships/hyperlink" Target="https://youtu.be/axyGqJFRM7Q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Ch96rGKdzQ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887F-B59A-4711-A804-AEED31F82C93}">
  <dimension ref="A1:X58"/>
  <sheetViews>
    <sheetView showGridLines="0" showRowColHeaders="0" tabSelected="1" workbookViewId="0">
      <pane ySplit="1" topLeftCell="A2" activePane="bottomLeft" state="frozen"/>
      <selection pane="bottomLeft" activeCell="S18" sqref="S18:W18"/>
    </sheetView>
  </sheetViews>
  <sheetFormatPr baseColWidth="10" defaultColWidth="0" defaultRowHeight="15" zeroHeight="1" x14ac:dyDescent="0.25"/>
  <cols>
    <col min="1" max="1" width="5.5703125" style="3" customWidth="1"/>
    <col min="2" max="7" width="11.42578125" style="3" customWidth="1"/>
    <col min="8" max="8" width="6.140625" style="3" customWidth="1"/>
    <col min="9" max="9" width="18.7109375" style="3" customWidth="1"/>
    <col min="10" max="10" width="11.42578125" style="3" customWidth="1"/>
    <col min="11" max="11" width="3.42578125" style="3" customWidth="1"/>
    <col min="12" max="12" width="11.85546875" style="3" customWidth="1"/>
    <col min="13" max="13" width="11.42578125" style="3" customWidth="1"/>
    <col min="14" max="14" width="6.42578125" style="3" customWidth="1"/>
    <col min="15" max="15" width="11.5703125" style="3" customWidth="1"/>
    <col min="16" max="16" width="17.5703125" style="3" customWidth="1"/>
    <col min="17" max="17" width="7.42578125" style="3" customWidth="1"/>
    <col min="18" max="18" width="3.140625" style="1" customWidth="1"/>
    <col min="19" max="24" width="11.42578125" style="1" customWidth="1"/>
    <col min="25" max="16384" width="11.42578125" style="3" hidden="1"/>
  </cols>
  <sheetData>
    <row r="1" spans="9:23" ht="23.25" x14ac:dyDescent="0.25">
      <c r="I1" s="22" t="s">
        <v>1</v>
      </c>
      <c r="J1" s="22"/>
      <c r="K1" s="22"/>
      <c r="L1" s="22"/>
      <c r="M1" s="22"/>
      <c r="N1" s="22"/>
      <c r="O1" s="22"/>
      <c r="P1" s="22"/>
    </row>
    <row r="2" spans="9:23" x14ac:dyDescent="0.25"/>
    <row r="3" spans="9:23" x14ac:dyDescent="0.25"/>
    <row r="4" spans="9:23" x14ac:dyDescent="0.25">
      <c r="S4" s="23" t="s">
        <v>13</v>
      </c>
      <c r="T4" s="23"/>
      <c r="U4" s="23"/>
      <c r="V4" s="23"/>
      <c r="W4" s="23"/>
    </row>
    <row r="5" spans="9:23" x14ac:dyDescent="0.25">
      <c r="I5" s="4" t="s">
        <v>2</v>
      </c>
      <c r="J5" s="5">
        <v>5000</v>
      </c>
      <c r="S5" s="23"/>
      <c r="T5" s="23"/>
      <c r="U5" s="23"/>
      <c r="V5" s="23"/>
      <c r="W5" s="23"/>
    </row>
    <row r="6" spans="9:23" x14ac:dyDescent="0.25">
      <c r="S6" s="23" t="s">
        <v>14</v>
      </c>
      <c r="T6" s="23"/>
      <c r="U6" s="23"/>
      <c r="V6" s="23"/>
      <c r="W6" s="23"/>
    </row>
    <row r="7" spans="9:23" ht="30" x14ac:dyDescent="0.25">
      <c r="I7" s="6" t="s">
        <v>5</v>
      </c>
      <c r="J7" s="7">
        <v>0.3</v>
      </c>
      <c r="K7" s="4" t="s">
        <v>3</v>
      </c>
      <c r="L7" s="8">
        <f>IF(J7="","",J5-(J5*J7))</f>
        <v>3500</v>
      </c>
      <c r="S7" s="23"/>
      <c r="T7" s="23"/>
      <c r="U7" s="23"/>
      <c r="V7" s="23"/>
      <c r="W7" s="23"/>
    </row>
    <row r="8" spans="9:23" x14ac:dyDescent="0.25">
      <c r="O8" s="24" t="s">
        <v>15</v>
      </c>
      <c r="P8" s="25"/>
      <c r="T8" s="26"/>
      <c r="U8" s="26"/>
      <c r="V8" s="26"/>
    </row>
    <row r="9" spans="9:23" ht="30" x14ac:dyDescent="0.25">
      <c r="I9" s="6" t="s">
        <v>4</v>
      </c>
      <c r="J9" s="9">
        <f>IF(L7="","",J5-L7)</f>
        <v>1500</v>
      </c>
      <c r="O9" s="19" t="s">
        <v>11</v>
      </c>
      <c r="P9" s="20"/>
    </row>
    <row r="10" spans="9:23" ht="18.75" x14ac:dyDescent="0.25">
      <c r="O10" s="27">
        <f>((1-L14)/(1+L14))^M17</f>
        <v>0.16430410669360324</v>
      </c>
      <c r="P10" s="28"/>
    </row>
    <row r="11" spans="9:23" x14ac:dyDescent="0.25"/>
    <row r="12" spans="9:23" x14ac:dyDescent="0.25">
      <c r="I12" s="4" t="s">
        <v>6</v>
      </c>
      <c r="J12" s="7">
        <v>0.55000000000000004</v>
      </c>
      <c r="L12" s="4" t="s">
        <v>7</v>
      </c>
      <c r="M12" s="10">
        <f>1-J12</f>
        <v>0.44999999999999996</v>
      </c>
    </row>
    <row r="13" spans="9:23" ht="15.75" x14ac:dyDescent="0.25">
      <c r="O13" s="29" t="s">
        <v>22</v>
      </c>
      <c r="P13" s="29"/>
    </row>
    <row r="14" spans="9:23" ht="15.75" x14ac:dyDescent="0.25">
      <c r="J14" s="30" t="s">
        <v>8</v>
      </c>
      <c r="K14" s="30"/>
      <c r="L14" s="10">
        <f>J12-M12</f>
        <v>0.10000000000000009</v>
      </c>
      <c r="O14" s="11">
        <f>O10</f>
        <v>0.16430410669360324</v>
      </c>
      <c r="P14" s="12" t="s">
        <v>23</v>
      </c>
    </row>
    <row r="15" spans="9:23" ht="15.75" x14ac:dyDescent="0.25">
      <c r="O15" s="13">
        <f>J7</f>
        <v>0.3</v>
      </c>
      <c r="P15" s="14" t="s">
        <v>24</v>
      </c>
    </row>
    <row r="16" spans="9:23" x14ac:dyDescent="0.25"/>
    <row r="17" spans="1:23" ht="30" x14ac:dyDescent="0.25">
      <c r="I17" s="6" t="s">
        <v>9</v>
      </c>
      <c r="J17" s="5">
        <v>180</v>
      </c>
      <c r="L17" s="15" t="s">
        <v>10</v>
      </c>
      <c r="M17" s="16">
        <f>ROUNDUP((J9/J17),0)</f>
        <v>9</v>
      </c>
    </row>
    <row r="18" spans="1:23" x14ac:dyDescent="0.25">
      <c r="S18" s="21" t="s">
        <v>12</v>
      </c>
      <c r="T18" s="21"/>
      <c r="U18" s="21"/>
      <c r="V18" s="21"/>
      <c r="W18" s="21"/>
    </row>
    <row r="19" spans="1:23" x14ac:dyDescent="0.25"/>
    <row r="20" spans="1:2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23" x14ac:dyDescent="0.25"/>
    <row r="22" spans="1:23" x14ac:dyDescent="0.25"/>
    <row r="23" spans="1:23" x14ac:dyDescent="0.25"/>
    <row r="24" spans="1:23" x14ac:dyDescent="0.25">
      <c r="I24" s="4" t="s">
        <v>2</v>
      </c>
      <c r="J24" s="5">
        <v>5000</v>
      </c>
      <c r="S24" s="2"/>
      <c r="T24" s="2"/>
      <c r="U24" s="2"/>
    </row>
    <row r="25" spans="1:23" x14ac:dyDescent="0.25">
      <c r="S25" s="21" t="s">
        <v>27</v>
      </c>
      <c r="T25" s="21"/>
      <c r="U25" s="21"/>
      <c r="V25" s="21"/>
      <c r="W25" s="21"/>
    </row>
    <row r="26" spans="1:23" x14ac:dyDescent="0.25">
      <c r="I26" s="4" t="s">
        <v>6</v>
      </c>
      <c r="J26" s="7">
        <v>0.55000000000000004</v>
      </c>
      <c r="L26" s="4" t="s">
        <v>7</v>
      </c>
      <c r="M26" s="10">
        <f>1-J26</f>
        <v>0.44999999999999996</v>
      </c>
      <c r="S26" s="32"/>
      <c r="T26" s="21"/>
      <c r="U26" s="21"/>
      <c r="V26" s="21"/>
      <c r="W26" s="21"/>
    </row>
    <row r="27" spans="1:23" x14ac:dyDescent="0.25">
      <c r="O27" s="24" t="s">
        <v>25</v>
      </c>
      <c r="P27" s="25"/>
      <c r="S27" s="33" t="s">
        <v>26</v>
      </c>
      <c r="T27" s="34"/>
      <c r="U27" s="34"/>
      <c r="V27" s="34"/>
      <c r="W27" s="34"/>
    </row>
    <row r="28" spans="1:23" ht="28.5" x14ac:dyDescent="0.25">
      <c r="I28" s="4" t="s">
        <v>16</v>
      </c>
      <c r="J28" s="5">
        <v>240</v>
      </c>
      <c r="L28" s="4" t="s">
        <v>17</v>
      </c>
      <c r="M28" s="5">
        <v>180</v>
      </c>
      <c r="O28" s="19" t="s">
        <v>11</v>
      </c>
      <c r="P28" s="20"/>
    </row>
    <row r="29" spans="1:23" ht="18.75" x14ac:dyDescent="0.25">
      <c r="O29" s="27">
        <f>((1-L36)/L36)^(J30/M34)</f>
        <v>3.4336072970365339E-2</v>
      </c>
      <c r="P29" s="28"/>
      <c r="S29" s="33" t="s">
        <v>32</v>
      </c>
      <c r="T29" s="34"/>
      <c r="U29" s="34"/>
      <c r="V29" s="34"/>
      <c r="W29" s="34"/>
    </row>
    <row r="30" spans="1:23" ht="30" x14ac:dyDescent="0.25">
      <c r="I30" s="6" t="s">
        <v>5</v>
      </c>
      <c r="J30" s="7">
        <v>0.3</v>
      </c>
      <c r="K30" s="4" t="s">
        <v>3</v>
      </c>
      <c r="L30" s="8">
        <f>J24-(J24*J30)</f>
        <v>3500</v>
      </c>
    </row>
    <row r="31" spans="1:23" ht="15.75" x14ac:dyDescent="0.25">
      <c r="O31" s="29" t="s">
        <v>22</v>
      </c>
      <c r="P31" s="29"/>
    </row>
    <row r="32" spans="1:23" ht="15.75" x14ac:dyDescent="0.25">
      <c r="I32" s="4" t="s">
        <v>18</v>
      </c>
      <c r="J32" s="16">
        <f>ABS(J28/J24)</f>
        <v>4.8000000000000001E-2</v>
      </c>
      <c r="L32" s="4" t="s">
        <v>19</v>
      </c>
      <c r="M32" s="16">
        <f>ABS(M28/J24)</f>
        <v>3.5999999999999997E-2</v>
      </c>
      <c r="O32" s="11">
        <f>O29</f>
        <v>3.4336072970365339E-2</v>
      </c>
      <c r="P32" s="12" t="s">
        <v>23</v>
      </c>
    </row>
    <row r="33" spans="1:16" ht="15.75" x14ac:dyDescent="0.25">
      <c r="O33" s="13">
        <f>J30</f>
        <v>0.3</v>
      </c>
      <c r="P33" s="14" t="s">
        <v>24</v>
      </c>
    </row>
    <row r="34" spans="1:16" x14ac:dyDescent="0.25">
      <c r="I34" s="15" t="s">
        <v>20</v>
      </c>
      <c r="J34" s="18">
        <f>((J26*J32)-(M26*M32))</f>
        <v>1.0200000000000008E-2</v>
      </c>
      <c r="L34" s="15" t="s">
        <v>21</v>
      </c>
      <c r="M34" s="18">
        <f>((J26*(J32)^2)+(M26*(M32)^2))^0.5</f>
        <v>4.3016275989443811E-2</v>
      </c>
    </row>
    <row r="35" spans="1:16" x14ac:dyDescent="0.25"/>
    <row r="36" spans="1:16" x14ac:dyDescent="0.25">
      <c r="K36" s="15" t="s">
        <v>0</v>
      </c>
      <c r="L36" s="18">
        <f>0.5*(1+(J34/M34))</f>
        <v>0.61855977493848013</v>
      </c>
    </row>
    <row r="37" spans="1:16" x14ac:dyDescent="0.25"/>
    <row r="38" spans="1:16" x14ac:dyDescent="0.25"/>
    <row r="39" spans="1:16" x14ac:dyDescent="0.25"/>
    <row r="40" spans="1:16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1" customFormat="1" x14ac:dyDescent="0.25"/>
    <row r="42" spans="1:16" s="1" customFormat="1" x14ac:dyDescent="0.25">
      <c r="I42" s="21"/>
      <c r="J42" s="21"/>
      <c r="K42" s="21"/>
      <c r="L42" s="21"/>
      <c r="M42" s="21"/>
      <c r="N42" s="21"/>
      <c r="O42" s="21"/>
      <c r="P42" s="21"/>
    </row>
    <row r="43" spans="1:16" s="1" customFormat="1" x14ac:dyDescent="0.25">
      <c r="I43" s="21"/>
      <c r="J43" s="21"/>
      <c r="K43" s="21"/>
      <c r="L43" s="21"/>
      <c r="M43" s="21"/>
      <c r="N43" s="21"/>
      <c r="O43" s="21"/>
      <c r="P43" s="21"/>
    </row>
    <row r="44" spans="1:16" s="1" customFormat="1" x14ac:dyDescent="0.25"/>
    <row r="45" spans="1:16" s="1" customFormat="1" ht="15.75" x14ac:dyDescent="0.25">
      <c r="J45" s="31" t="s">
        <v>29</v>
      </c>
      <c r="K45" s="31"/>
      <c r="L45" s="31"/>
      <c r="M45" s="31"/>
      <c r="N45" s="31"/>
    </row>
    <row r="46" spans="1:16" s="1" customFormat="1" x14ac:dyDescent="0.25">
      <c r="J46" s="32" t="s">
        <v>28</v>
      </c>
      <c r="K46" s="32"/>
      <c r="L46" s="32"/>
      <c r="M46" s="32"/>
      <c r="N46" s="32"/>
    </row>
    <row r="47" spans="1:16" s="1" customFormat="1" x14ac:dyDescent="0.25"/>
    <row r="48" spans="1:16" s="1" customFormat="1" x14ac:dyDescent="0.25"/>
    <row r="49" spans="1:16" s="1" customFormat="1" ht="15.75" x14ac:dyDescent="0.25">
      <c r="J49" s="31" t="s">
        <v>30</v>
      </c>
      <c r="K49" s="31"/>
      <c r="L49" s="31"/>
      <c r="M49" s="31"/>
      <c r="N49" s="31"/>
    </row>
    <row r="50" spans="1:16" s="1" customFormat="1" x14ac:dyDescent="0.25">
      <c r="J50" s="32" t="s">
        <v>31</v>
      </c>
      <c r="K50" s="32"/>
      <c r="L50" s="32"/>
      <c r="M50" s="32"/>
      <c r="N50" s="32"/>
    </row>
    <row r="51" spans="1:16" s="1" customFormat="1" x14ac:dyDescent="0.25"/>
    <row r="52" spans="1:16" s="1" customFormat="1" x14ac:dyDescent="0.25"/>
    <row r="53" spans="1:16" s="1" customFormat="1" x14ac:dyDescent="0.25"/>
    <row r="54" spans="1:16" s="1" customFormat="1" x14ac:dyDescent="0.25"/>
    <row r="55" spans="1:16" s="1" customFormat="1" x14ac:dyDescent="0.25"/>
    <row r="56" spans="1:16" s="1" customFormat="1" x14ac:dyDescent="0.25"/>
    <row r="57" spans="1:16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5"/>
  </sheetData>
  <sheetProtection algorithmName="SHA-512" hashValue="FhIkf12W3j4daRaXiHkR9ErMJrCX3NwA8QUGV7MfCmfG+LtByaoXz6wLU8+1Zy+ZX3zjUSxZ3f5JGdUV9ko4RQ==" saltValue="osS7CmeyQlXnSOmqtn1hJw==" spinCount="100000" sheet="1" objects="1" scenarios="1"/>
  <mergeCells count="23">
    <mergeCell ref="J49:N49"/>
    <mergeCell ref="J50:N50"/>
    <mergeCell ref="J45:N45"/>
    <mergeCell ref="J46:N46"/>
    <mergeCell ref="S26:W26"/>
    <mergeCell ref="O27:P27"/>
    <mergeCell ref="O29:P29"/>
    <mergeCell ref="O28:P28"/>
    <mergeCell ref="O31:P31"/>
    <mergeCell ref="S27:W27"/>
    <mergeCell ref="S29:W29"/>
    <mergeCell ref="O9:P9"/>
    <mergeCell ref="I42:P43"/>
    <mergeCell ref="I1:P1"/>
    <mergeCell ref="S4:W5"/>
    <mergeCell ref="S6:W7"/>
    <mergeCell ref="O8:P8"/>
    <mergeCell ref="T8:V8"/>
    <mergeCell ref="O10:P10"/>
    <mergeCell ref="O13:P13"/>
    <mergeCell ref="J14:K14"/>
    <mergeCell ref="S18:W18"/>
    <mergeCell ref="S25:W25"/>
  </mergeCells>
  <hyperlinks>
    <hyperlink ref="S27" r:id="rId1" xr:uid="{334F0BE2-947B-40B0-AEB0-E6ECB5F9B31E}"/>
    <hyperlink ref="J46" r:id="rId2" xr:uid="{504DB0B8-1487-4C7D-BA36-199FD75C32B6}"/>
    <hyperlink ref="J50" r:id="rId3" xr:uid="{A4298710-98EB-4F1F-8FB4-8D942140D48D}"/>
    <hyperlink ref="S29" r:id="rId4" xr:uid="{AD27027F-4446-4545-922A-204F61945090}"/>
  </hyperlinks>
  <pageMargins left="0.7" right="0.7" top="0.75" bottom="0.75" header="0.3" footer="0.3"/>
  <pageSetup paperSize="9" orientation="portrait" r:id="rId5"/>
  <ignoredErrors>
    <ignoredError sqref="L7 J9 L14 M12 M17 M26 L30 J32 M32 J34 O14:O15 O32:O33" unlocked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 de Ruina (RoR)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</dc:creator>
  <cp:lastModifiedBy>Cristian</cp:lastModifiedBy>
  <cp:lastPrinted>2015-01-08T08:42:19Z</cp:lastPrinted>
  <dcterms:created xsi:type="dcterms:W3CDTF">2015-01-08T07:25:57Z</dcterms:created>
  <dcterms:modified xsi:type="dcterms:W3CDTF">2021-07-13T06:58:54Z</dcterms:modified>
</cp:coreProperties>
</file>